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130" activeTab="2"/>
  </bookViews>
  <sheets>
    <sheet name="ПФХД" sheetId="3" r:id="rId1"/>
    <sheet name="Всего расходы на закупки" sheetId="5" r:id="rId2"/>
    <sheet name="Лист10" sheetId="4" r:id="rId3"/>
    <sheet name="фонд оплаты" sheetId="6" r:id="rId4"/>
    <sheet name="страховые взносы" sheetId="7" r:id="rId5"/>
    <sheet name="продукты" sheetId="8" r:id="rId6"/>
    <sheet name="мат.запасы" sheetId="9" r:id="rId7"/>
    <sheet name="потребность в матераилах" sheetId="10" r:id="rId8"/>
    <sheet name="горюче-смазочные" sheetId="11" r:id="rId9"/>
    <sheet name="услуги связи" sheetId="12" r:id="rId10"/>
    <sheet name="коммун.услуги" sheetId="13" r:id="rId11"/>
    <sheet name="трансп.услуги" sheetId="14" r:id="rId12"/>
    <sheet name="содержание имущества" sheetId="15" r:id="rId13"/>
    <sheet name="прочие работы, услуги" sheetId="16" r:id="rId14"/>
    <sheet name="безвозмездные перечисления" sheetId="17" r:id="rId15"/>
    <sheet name="соц.выплаты" sheetId="18" r:id="rId16"/>
    <sheet name="прочие расходы " sheetId="19" r:id="rId17"/>
    <sheet name="уплата налогов и прочих платеж." sheetId="20" r:id="rId18"/>
    <sheet name="размещение на полигоне" sheetId="21" r:id="rId19"/>
    <sheet name="основные средства" sheetId="22" r:id="rId20"/>
  </sheets>
  <externalReferences>
    <externalReference r:id="rId21"/>
  </externalReferences>
  <definedNames>
    <definedName name="_xlnm.Print_Titles" localSheetId="1">'Всего расходы на закупки'!$3:$8</definedName>
    <definedName name="_xlnm.Print_Titles" localSheetId="0">ПФХД!$23:$30</definedName>
  </definedNames>
  <calcPr calcId="145621"/>
</workbook>
</file>

<file path=xl/calcChain.xml><?xml version="1.0" encoding="utf-8"?>
<calcChain xmlns="http://schemas.openxmlformats.org/spreadsheetml/2006/main">
  <c r="CB82" i="3" l="1"/>
  <c r="CB164" i="3"/>
  <c r="CB94" i="3"/>
  <c r="CB86" i="3" l="1"/>
  <c r="CB81" i="3"/>
  <c r="F13" i="22" l="1"/>
  <c r="F9" i="21"/>
  <c r="F10" i="20"/>
  <c r="F10" i="19"/>
  <c r="F35" i="16"/>
  <c r="F34" i="16"/>
  <c r="F33" i="16"/>
  <c r="F32" i="16"/>
  <c r="F31" i="16"/>
  <c r="F30" i="16"/>
  <c r="F36" i="16" s="1"/>
  <c r="F29" i="16"/>
  <c r="F25" i="16"/>
  <c r="F24" i="16"/>
  <c r="F20" i="16"/>
  <c r="F18" i="16"/>
  <c r="F17" i="16"/>
  <c r="F16" i="16"/>
  <c r="F15" i="16"/>
  <c r="F13" i="16"/>
  <c r="F11" i="16"/>
  <c r="F10" i="16"/>
  <c r="F9" i="16"/>
  <c r="F8" i="16"/>
  <c r="F7" i="16"/>
  <c r="F6" i="16"/>
  <c r="F26" i="16" s="1"/>
  <c r="G26" i="15"/>
  <c r="G25" i="15"/>
  <c r="G24" i="15"/>
  <c r="G23" i="15"/>
  <c r="G22" i="15"/>
  <c r="G20" i="15"/>
  <c r="G19" i="15"/>
  <c r="G18" i="15"/>
  <c r="G17" i="15"/>
  <c r="G16" i="15"/>
  <c r="G15" i="15"/>
  <c r="G13" i="15"/>
  <c r="G12" i="15"/>
  <c r="G11" i="15"/>
  <c r="G10" i="15"/>
  <c r="G9" i="15"/>
  <c r="G8" i="15"/>
  <c r="G7" i="15"/>
  <c r="G27" i="15" s="1"/>
  <c r="E7" i="14"/>
  <c r="E9" i="14" s="1"/>
  <c r="E13" i="13"/>
  <c r="E12" i="13"/>
  <c r="E11" i="13"/>
  <c r="E10" i="13"/>
  <c r="E9" i="13"/>
  <c r="E8" i="13"/>
  <c r="E7" i="13"/>
  <c r="E6" i="13"/>
  <c r="E14" i="13" s="1"/>
  <c r="G10" i="12"/>
  <c r="G9" i="12"/>
  <c r="G8" i="12"/>
  <c r="G7" i="12"/>
  <c r="G12" i="12" s="1"/>
  <c r="P12" i="11"/>
  <c r="R9" i="11"/>
  <c r="Q9" i="11"/>
  <c r="P9" i="11" s="1"/>
  <c r="P7" i="11"/>
  <c r="P5" i="11"/>
  <c r="N8" i="10"/>
  <c r="N7" i="10"/>
  <c r="N6" i="10"/>
  <c r="N5" i="10"/>
  <c r="N9" i="10" s="1"/>
  <c r="C10" i="9"/>
  <c r="B9" i="9"/>
  <c r="C7" i="9"/>
  <c r="C11" i="9" s="1"/>
  <c r="D11" i="9" s="1"/>
  <c r="B6" i="9"/>
  <c r="B5" i="9"/>
  <c r="B3" i="9"/>
  <c r="F5" i="8"/>
  <c r="E11" i="7"/>
  <c r="E18" i="7" s="1"/>
  <c r="C94" i="6"/>
  <c r="B94" i="6"/>
  <c r="P93" i="6"/>
  <c r="N93" i="6"/>
  <c r="H93" i="6"/>
  <c r="F93" i="6"/>
  <c r="D93" i="6"/>
  <c r="AB92" i="6"/>
  <c r="N92" i="6"/>
  <c r="F92" i="6"/>
  <c r="D92" i="6"/>
  <c r="P92" i="6" s="1"/>
  <c r="R91" i="6"/>
  <c r="P91" i="6"/>
  <c r="J91" i="6"/>
  <c r="H91" i="6"/>
  <c r="D91" i="6"/>
  <c r="AB91" i="6" s="1"/>
  <c r="AB90" i="6"/>
  <c r="P90" i="6"/>
  <c r="N90" i="6"/>
  <c r="H90" i="6"/>
  <c r="F90" i="6"/>
  <c r="D90" i="6"/>
  <c r="R90" i="6" s="1"/>
  <c r="AB89" i="6"/>
  <c r="N89" i="6"/>
  <c r="F89" i="6"/>
  <c r="D89" i="6"/>
  <c r="P89" i="6" s="1"/>
  <c r="D88" i="6"/>
  <c r="AB88" i="6" s="1"/>
  <c r="R87" i="6"/>
  <c r="P87" i="6"/>
  <c r="J87" i="6"/>
  <c r="H87" i="6"/>
  <c r="D87" i="6"/>
  <c r="N86" i="6"/>
  <c r="F86" i="6"/>
  <c r="D86" i="6"/>
  <c r="R86" i="6" s="1"/>
  <c r="T85" i="6"/>
  <c r="R85" i="6"/>
  <c r="J85" i="6"/>
  <c r="H85" i="6"/>
  <c r="D85" i="6"/>
  <c r="AB85" i="6" s="1"/>
  <c r="N84" i="6"/>
  <c r="F84" i="6"/>
  <c r="D84" i="6"/>
  <c r="R84" i="6" s="1"/>
  <c r="T83" i="6"/>
  <c r="R83" i="6"/>
  <c r="J83" i="6"/>
  <c r="H83" i="6"/>
  <c r="D83" i="6"/>
  <c r="AB83" i="6" s="1"/>
  <c r="N82" i="6"/>
  <c r="F82" i="6"/>
  <c r="D82" i="6"/>
  <c r="R82" i="6" s="1"/>
  <c r="T81" i="6"/>
  <c r="R81" i="6"/>
  <c r="J81" i="6"/>
  <c r="H81" i="6"/>
  <c r="D81" i="6"/>
  <c r="AB81" i="6" s="1"/>
  <c r="AB80" i="6"/>
  <c r="P80" i="6"/>
  <c r="N80" i="6"/>
  <c r="H80" i="6"/>
  <c r="F80" i="6"/>
  <c r="D80" i="6"/>
  <c r="R80" i="6" s="1"/>
  <c r="D79" i="6"/>
  <c r="N79" i="6" s="1"/>
  <c r="R78" i="6"/>
  <c r="D78" i="6"/>
  <c r="R77" i="6"/>
  <c r="P77" i="6"/>
  <c r="J77" i="6"/>
  <c r="H77" i="6"/>
  <c r="D77" i="6"/>
  <c r="AB76" i="6"/>
  <c r="P76" i="6"/>
  <c r="N76" i="6"/>
  <c r="H76" i="6"/>
  <c r="F76" i="6"/>
  <c r="D76" i="6"/>
  <c r="R76" i="6" s="1"/>
  <c r="D75" i="6"/>
  <c r="AB75" i="6" s="1"/>
  <c r="R74" i="6"/>
  <c r="D74" i="6"/>
  <c r="R73" i="6"/>
  <c r="P73" i="6"/>
  <c r="J73" i="6"/>
  <c r="H73" i="6"/>
  <c r="D73" i="6"/>
  <c r="AB72" i="6"/>
  <c r="P72" i="6"/>
  <c r="N72" i="6"/>
  <c r="H72" i="6"/>
  <c r="F72" i="6"/>
  <c r="D72" i="6"/>
  <c r="R72" i="6" s="1"/>
  <c r="J70" i="6"/>
  <c r="D70" i="6"/>
  <c r="AB70" i="6" s="1"/>
  <c r="T68" i="6"/>
  <c r="C68" i="6"/>
  <c r="B68" i="6"/>
  <c r="R67" i="6"/>
  <c r="P67" i="6"/>
  <c r="J67" i="6"/>
  <c r="H67" i="6"/>
  <c r="D67" i="6"/>
  <c r="AB67" i="6" s="1"/>
  <c r="D66" i="6"/>
  <c r="P66" i="6" s="1"/>
  <c r="R65" i="6"/>
  <c r="P65" i="6"/>
  <c r="J65" i="6"/>
  <c r="H65" i="6"/>
  <c r="D65" i="6"/>
  <c r="AB65" i="6" s="1"/>
  <c r="D64" i="6"/>
  <c r="P64" i="6" s="1"/>
  <c r="R63" i="6"/>
  <c r="P63" i="6"/>
  <c r="J63" i="6"/>
  <c r="H63" i="6"/>
  <c r="D63" i="6"/>
  <c r="AB63" i="6" s="1"/>
  <c r="AB62" i="6"/>
  <c r="R62" i="6"/>
  <c r="P62" i="6"/>
  <c r="N62" i="6"/>
  <c r="J62" i="6"/>
  <c r="H62" i="6"/>
  <c r="F62" i="6"/>
  <c r="D62" i="6"/>
  <c r="D61" i="6"/>
  <c r="AB61" i="6" s="1"/>
  <c r="R60" i="6"/>
  <c r="D60" i="6"/>
  <c r="R59" i="6"/>
  <c r="P59" i="6"/>
  <c r="J59" i="6"/>
  <c r="H59" i="6"/>
  <c r="D59" i="6"/>
  <c r="AB58" i="6"/>
  <c r="R58" i="6"/>
  <c r="P58" i="6"/>
  <c r="N58" i="6"/>
  <c r="J58" i="6"/>
  <c r="H58" i="6"/>
  <c r="F58" i="6"/>
  <c r="D58" i="6"/>
  <c r="AB57" i="6"/>
  <c r="N57" i="6"/>
  <c r="L57" i="6"/>
  <c r="D57" i="6"/>
  <c r="F57" i="6" s="1"/>
  <c r="R56" i="6"/>
  <c r="L56" i="6"/>
  <c r="J56" i="6"/>
  <c r="D56" i="6"/>
  <c r="R55" i="6"/>
  <c r="P55" i="6"/>
  <c r="J55" i="6"/>
  <c r="H55" i="6"/>
  <c r="D55" i="6"/>
  <c r="AB54" i="6"/>
  <c r="R54" i="6"/>
  <c r="P54" i="6"/>
  <c r="N54" i="6"/>
  <c r="J54" i="6"/>
  <c r="H54" i="6"/>
  <c r="F54" i="6"/>
  <c r="D54" i="6"/>
  <c r="D53" i="6"/>
  <c r="AB53" i="6" s="1"/>
  <c r="R52" i="6"/>
  <c r="P52" i="6"/>
  <c r="J52" i="6"/>
  <c r="H52" i="6"/>
  <c r="D52" i="6"/>
  <c r="AB52" i="6" s="1"/>
  <c r="AB51" i="6"/>
  <c r="R51" i="6"/>
  <c r="P51" i="6"/>
  <c r="N51" i="6"/>
  <c r="J51" i="6"/>
  <c r="H51" i="6"/>
  <c r="F51" i="6"/>
  <c r="D51" i="6"/>
  <c r="AB50" i="6"/>
  <c r="N50" i="6"/>
  <c r="L50" i="6"/>
  <c r="D50" i="6"/>
  <c r="F50" i="6" s="1"/>
  <c r="R49" i="6"/>
  <c r="P49" i="6"/>
  <c r="J49" i="6"/>
  <c r="H49" i="6"/>
  <c r="D49" i="6"/>
  <c r="AB49" i="6" s="1"/>
  <c r="AB48" i="6"/>
  <c r="R48" i="6"/>
  <c r="P48" i="6"/>
  <c r="N48" i="6"/>
  <c r="J48" i="6"/>
  <c r="H48" i="6"/>
  <c r="F48" i="6"/>
  <c r="D48" i="6"/>
  <c r="F47" i="6"/>
  <c r="D47" i="6"/>
  <c r="AB47" i="6" s="1"/>
  <c r="D46" i="6"/>
  <c r="R46" i="6" s="1"/>
  <c r="R45" i="6"/>
  <c r="H45" i="6"/>
  <c r="D45" i="6"/>
  <c r="L45" i="6" s="1"/>
  <c r="AB44" i="6"/>
  <c r="R44" i="6"/>
  <c r="P44" i="6"/>
  <c r="N44" i="6"/>
  <c r="J44" i="6"/>
  <c r="H44" i="6"/>
  <c r="F44" i="6"/>
  <c r="D44" i="6"/>
  <c r="D42" i="6"/>
  <c r="L42" i="6" s="1"/>
  <c r="R41" i="6"/>
  <c r="P41" i="6"/>
  <c r="N41" i="6"/>
  <c r="J41" i="6"/>
  <c r="H41" i="6"/>
  <c r="F41" i="6"/>
  <c r="D41" i="6"/>
  <c r="AB41" i="6" s="1"/>
  <c r="AB40" i="6"/>
  <c r="R40" i="6"/>
  <c r="L40" i="6"/>
  <c r="J40" i="6"/>
  <c r="F40" i="6"/>
  <c r="D40" i="6"/>
  <c r="R39" i="6"/>
  <c r="P39" i="6"/>
  <c r="N39" i="6"/>
  <c r="J39" i="6"/>
  <c r="H39" i="6"/>
  <c r="F39" i="6"/>
  <c r="D39" i="6"/>
  <c r="AB39" i="6" s="1"/>
  <c r="N38" i="6"/>
  <c r="D38" i="6"/>
  <c r="L38" i="6" s="1"/>
  <c r="R37" i="6"/>
  <c r="P37" i="6"/>
  <c r="N37" i="6"/>
  <c r="J37" i="6"/>
  <c r="H37" i="6"/>
  <c r="F37" i="6"/>
  <c r="D37" i="6"/>
  <c r="AB37" i="6" s="1"/>
  <c r="N36" i="6"/>
  <c r="H36" i="6"/>
  <c r="D36" i="6"/>
  <c r="N35" i="6"/>
  <c r="D35" i="6"/>
  <c r="L35" i="6" s="1"/>
  <c r="AB34" i="6"/>
  <c r="R34" i="6"/>
  <c r="N34" i="6"/>
  <c r="L34" i="6"/>
  <c r="J34" i="6"/>
  <c r="D34" i="6"/>
  <c r="F34" i="6" s="1"/>
  <c r="AB33" i="6"/>
  <c r="P33" i="6"/>
  <c r="N33" i="6"/>
  <c r="J33" i="6"/>
  <c r="H33" i="6"/>
  <c r="D33" i="6"/>
  <c r="N32" i="6"/>
  <c r="F32" i="6"/>
  <c r="D32" i="6"/>
  <c r="AB32" i="6" s="1"/>
  <c r="R31" i="6"/>
  <c r="P31" i="6"/>
  <c r="N31" i="6"/>
  <c r="J31" i="6"/>
  <c r="H31" i="6"/>
  <c r="D31" i="6"/>
  <c r="AB31" i="6" s="1"/>
  <c r="N30" i="6"/>
  <c r="F30" i="6"/>
  <c r="D30" i="6"/>
  <c r="P30" i="6" s="1"/>
  <c r="R29" i="6"/>
  <c r="P29" i="6"/>
  <c r="N29" i="6"/>
  <c r="J29" i="6"/>
  <c r="H29" i="6"/>
  <c r="D29" i="6"/>
  <c r="N28" i="6"/>
  <c r="F28" i="6"/>
  <c r="D28" i="6"/>
  <c r="AB28" i="6" s="1"/>
  <c r="R27" i="6"/>
  <c r="P27" i="6"/>
  <c r="N27" i="6"/>
  <c r="J27" i="6"/>
  <c r="H27" i="6"/>
  <c r="D27" i="6"/>
  <c r="AB27" i="6" s="1"/>
  <c r="N26" i="6"/>
  <c r="F26" i="6"/>
  <c r="D26" i="6"/>
  <c r="AB26" i="6" s="1"/>
  <c r="R25" i="6"/>
  <c r="P25" i="6"/>
  <c r="N25" i="6"/>
  <c r="J25" i="6"/>
  <c r="H25" i="6"/>
  <c r="D25" i="6"/>
  <c r="AB25" i="6" s="1"/>
  <c r="N24" i="6"/>
  <c r="F24" i="6"/>
  <c r="D24" i="6"/>
  <c r="H24" i="6" s="1"/>
  <c r="R23" i="6"/>
  <c r="P23" i="6"/>
  <c r="N23" i="6"/>
  <c r="J23" i="6"/>
  <c r="H23" i="6"/>
  <c r="D23" i="6"/>
  <c r="L23" i="6" s="1"/>
  <c r="N22" i="6"/>
  <c r="D22" i="6"/>
  <c r="AB22" i="6" s="1"/>
  <c r="R21" i="6"/>
  <c r="P21" i="6"/>
  <c r="N21" i="6"/>
  <c r="J21" i="6"/>
  <c r="H21" i="6"/>
  <c r="D21" i="6"/>
  <c r="AB21" i="6" s="1"/>
  <c r="N20" i="6"/>
  <c r="D20" i="6"/>
  <c r="F20" i="6" s="1"/>
  <c r="R19" i="6"/>
  <c r="P19" i="6"/>
  <c r="N19" i="6"/>
  <c r="J19" i="6"/>
  <c r="H19" i="6"/>
  <c r="D19" i="6"/>
  <c r="AB19" i="6" s="1"/>
  <c r="N18" i="6"/>
  <c r="D18" i="6"/>
  <c r="H18" i="6" s="1"/>
  <c r="R17" i="6"/>
  <c r="P17" i="6"/>
  <c r="N17" i="6"/>
  <c r="J17" i="6"/>
  <c r="H17" i="6"/>
  <c r="D17" i="6"/>
  <c r="AB16" i="6"/>
  <c r="D16" i="6"/>
  <c r="R15" i="6"/>
  <c r="P15" i="6"/>
  <c r="J15" i="6"/>
  <c r="H15" i="6"/>
  <c r="D15" i="6"/>
  <c r="L14" i="6"/>
  <c r="D14" i="6"/>
  <c r="R13" i="6"/>
  <c r="P13" i="6"/>
  <c r="J13" i="6"/>
  <c r="H13" i="6"/>
  <c r="D13" i="6"/>
  <c r="T11" i="6"/>
  <c r="P11" i="6"/>
  <c r="C11" i="6"/>
  <c r="B11" i="6"/>
  <c r="R10" i="6"/>
  <c r="D10" i="6"/>
  <c r="H10" i="6" s="1"/>
  <c r="D9" i="6"/>
  <c r="J9" i="6" s="1"/>
  <c r="D8" i="6"/>
  <c r="R8" i="6" s="1"/>
  <c r="J10" i="6" l="1"/>
  <c r="AB10" i="6"/>
  <c r="AB9" i="6"/>
  <c r="D11" i="6"/>
  <c r="H9" i="6"/>
  <c r="R9" i="6"/>
  <c r="R11" i="6" s="1"/>
  <c r="J8" i="6"/>
  <c r="AB8" i="6"/>
  <c r="AB11" i="6" s="1"/>
  <c r="H8" i="6"/>
  <c r="H11" i="6" s="1"/>
  <c r="B11" i="9"/>
  <c r="D7" i="9"/>
  <c r="J11" i="6"/>
  <c r="H16" i="6"/>
  <c r="N16" i="6"/>
  <c r="F16" i="6"/>
  <c r="R16" i="6"/>
  <c r="J16" i="6"/>
  <c r="P16" i="6"/>
  <c r="P14" i="6"/>
  <c r="N14" i="6"/>
  <c r="R14" i="6"/>
  <c r="R68" i="6" s="1"/>
  <c r="J14" i="6"/>
  <c r="H14" i="6"/>
  <c r="AB14" i="6"/>
  <c r="L16" i="6"/>
  <c r="U16" i="6" s="1"/>
  <c r="F14" i="6"/>
  <c r="U14" i="6" s="1"/>
  <c r="F22" i="6"/>
  <c r="L8" i="6"/>
  <c r="L9" i="6"/>
  <c r="L10" i="6"/>
  <c r="D68" i="6"/>
  <c r="L15" i="6"/>
  <c r="U15" i="6" s="1"/>
  <c r="AB15" i="6"/>
  <c r="L17" i="6"/>
  <c r="AB17" i="6"/>
  <c r="P18" i="6"/>
  <c r="P68" i="6" s="1"/>
  <c r="H20" i="6"/>
  <c r="H68" i="6" s="1"/>
  <c r="P20" i="6"/>
  <c r="H22" i="6"/>
  <c r="P22" i="6"/>
  <c r="AB23" i="6"/>
  <c r="P24" i="6"/>
  <c r="H26" i="6"/>
  <c r="P26" i="6"/>
  <c r="H28" i="6"/>
  <c r="U28" i="6" s="1"/>
  <c r="P28" i="6"/>
  <c r="L29" i="6"/>
  <c r="AB29" i="6"/>
  <c r="H30" i="6"/>
  <c r="L31" i="6"/>
  <c r="H32" i="6"/>
  <c r="P32" i="6"/>
  <c r="R33" i="6"/>
  <c r="L33" i="6"/>
  <c r="F8" i="6"/>
  <c r="N8" i="6"/>
  <c r="F9" i="6"/>
  <c r="X9" i="6" s="1"/>
  <c r="N9" i="6"/>
  <c r="F10" i="6"/>
  <c r="X10" i="6" s="1"/>
  <c r="N10" i="6"/>
  <c r="F13" i="6"/>
  <c r="U13" i="6" s="1"/>
  <c r="N13" i="6"/>
  <c r="F15" i="6"/>
  <c r="N15" i="6"/>
  <c r="F17" i="6"/>
  <c r="U17" i="6" s="1"/>
  <c r="J18" i="6"/>
  <c r="R18" i="6"/>
  <c r="F19" i="6"/>
  <c r="J20" i="6"/>
  <c r="R20" i="6"/>
  <c r="F21" i="6"/>
  <c r="J22" i="6"/>
  <c r="R22" i="6"/>
  <c r="F23" i="6"/>
  <c r="U23" i="6" s="1"/>
  <c r="J24" i="6"/>
  <c r="R24" i="6"/>
  <c r="F25" i="6"/>
  <c r="U25" i="6" s="1"/>
  <c r="J26" i="6"/>
  <c r="R26" i="6"/>
  <c r="F27" i="6"/>
  <c r="J28" i="6"/>
  <c r="R28" i="6"/>
  <c r="F29" i="6"/>
  <c r="J30" i="6"/>
  <c r="R30" i="6"/>
  <c r="F31" i="6"/>
  <c r="J32" i="6"/>
  <c r="R32" i="6"/>
  <c r="F33" i="6"/>
  <c r="U33" i="6" s="1"/>
  <c r="H34" i="6"/>
  <c r="U34" i="6" s="1"/>
  <c r="P34" i="6"/>
  <c r="H35" i="6"/>
  <c r="U35" i="6" s="1"/>
  <c r="J38" i="6"/>
  <c r="P40" i="6"/>
  <c r="H40" i="6"/>
  <c r="U40" i="6" s="1"/>
  <c r="N40" i="6"/>
  <c r="J42" i="6"/>
  <c r="L46" i="6"/>
  <c r="N47" i="6"/>
  <c r="N53" i="6"/>
  <c r="AB56" i="6"/>
  <c r="N56" i="6"/>
  <c r="F56" i="6"/>
  <c r="P56" i="6"/>
  <c r="H56" i="6"/>
  <c r="L60" i="6"/>
  <c r="N61" i="6"/>
  <c r="L18" i="6"/>
  <c r="U18" i="6"/>
  <c r="AB18" i="6"/>
  <c r="L20" i="6"/>
  <c r="U20" i="6"/>
  <c r="AB20" i="6"/>
  <c r="L22" i="6"/>
  <c r="U22" i="6"/>
  <c r="L24" i="6"/>
  <c r="U24" i="6"/>
  <c r="AB24" i="6"/>
  <c r="L26" i="6"/>
  <c r="U26" i="6"/>
  <c r="L28" i="6"/>
  <c r="L30" i="6"/>
  <c r="U30" i="6"/>
  <c r="AB30" i="6"/>
  <c r="L32" i="6"/>
  <c r="U32" i="6"/>
  <c r="P36" i="6"/>
  <c r="F36" i="6"/>
  <c r="R36" i="6"/>
  <c r="AB36" i="6"/>
  <c r="AB45" i="6"/>
  <c r="N45" i="6"/>
  <c r="F45" i="6"/>
  <c r="P45" i="6"/>
  <c r="P47" i="6"/>
  <c r="H47" i="6"/>
  <c r="U47" i="6" s="1"/>
  <c r="R47" i="6"/>
  <c r="J47" i="6"/>
  <c r="P53" i="6"/>
  <c r="H53" i="6"/>
  <c r="R53" i="6"/>
  <c r="J53" i="6"/>
  <c r="U53" i="6"/>
  <c r="P61" i="6"/>
  <c r="H61" i="6"/>
  <c r="R61" i="6"/>
  <c r="J61" i="6"/>
  <c r="F18" i="6"/>
  <c r="R35" i="6"/>
  <c r="J35" i="6"/>
  <c r="P38" i="6"/>
  <c r="H38" i="6"/>
  <c r="U38" i="6" s="1"/>
  <c r="P42" i="6"/>
  <c r="H42" i="6"/>
  <c r="N42" i="6"/>
  <c r="AB46" i="6"/>
  <c r="N46" i="6"/>
  <c r="F46" i="6"/>
  <c r="P46" i="6"/>
  <c r="H46" i="6"/>
  <c r="F53" i="6"/>
  <c r="AB60" i="6"/>
  <c r="N60" i="6"/>
  <c r="F60" i="6"/>
  <c r="P60" i="6"/>
  <c r="H60" i="6"/>
  <c r="F61" i="6"/>
  <c r="U61" i="6" s="1"/>
  <c r="L13" i="6"/>
  <c r="AB13" i="6"/>
  <c r="L19" i="6"/>
  <c r="L21" i="6"/>
  <c r="L25" i="6"/>
  <c r="L27" i="6"/>
  <c r="F35" i="6"/>
  <c r="P35" i="6"/>
  <c r="AB35" i="6"/>
  <c r="J36" i="6"/>
  <c r="F38" i="6"/>
  <c r="R38" i="6"/>
  <c r="AB38" i="6"/>
  <c r="F42" i="6"/>
  <c r="R42" i="6"/>
  <c r="AB42" i="6"/>
  <c r="J45" i="6"/>
  <c r="J46" i="6"/>
  <c r="L47" i="6"/>
  <c r="P50" i="6"/>
  <c r="H50" i="6"/>
  <c r="U50" i="6" s="1"/>
  <c r="R50" i="6"/>
  <c r="J50" i="6"/>
  <c r="L53" i="6"/>
  <c r="P57" i="6"/>
  <c r="H57" i="6"/>
  <c r="U57" i="6" s="1"/>
  <c r="R57" i="6"/>
  <c r="J57" i="6"/>
  <c r="J60" i="6"/>
  <c r="L61" i="6"/>
  <c r="L37" i="6"/>
  <c r="U37" i="6"/>
  <c r="L39" i="6"/>
  <c r="U39" i="6"/>
  <c r="L41" i="6"/>
  <c r="U41" i="6"/>
  <c r="L44" i="6"/>
  <c r="U44" i="6"/>
  <c r="L48" i="6"/>
  <c r="U48" i="6"/>
  <c r="F49" i="6"/>
  <c r="U49" i="6" s="1"/>
  <c r="N49" i="6"/>
  <c r="L51" i="6"/>
  <c r="U51" i="6"/>
  <c r="F52" i="6"/>
  <c r="N52" i="6"/>
  <c r="L54" i="6"/>
  <c r="U54" i="6"/>
  <c r="F55" i="6"/>
  <c r="N55" i="6"/>
  <c r="AB55" i="6"/>
  <c r="L58" i="6"/>
  <c r="U58" i="6"/>
  <c r="F59" i="6"/>
  <c r="N59" i="6"/>
  <c r="AB59" i="6"/>
  <c r="L62" i="6"/>
  <c r="U62" i="6"/>
  <c r="F63" i="6"/>
  <c r="N63" i="6"/>
  <c r="J64" i="6"/>
  <c r="R64" i="6"/>
  <c r="F65" i="6"/>
  <c r="N65" i="6"/>
  <c r="J66" i="6"/>
  <c r="R66" i="6"/>
  <c r="F67" i="6"/>
  <c r="N67" i="6"/>
  <c r="H70" i="6"/>
  <c r="R70" i="6"/>
  <c r="L74" i="6"/>
  <c r="N75" i="6"/>
  <c r="L78" i="6"/>
  <c r="L64" i="6"/>
  <c r="AB64" i="6"/>
  <c r="L66" i="6"/>
  <c r="U66" i="6"/>
  <c r="AB66" i="6"/>
  <c r="B95" i="6"/>
  <c r="P75" i="6"/>
  <c r="H75" i="6"/>
  <c r="R75" i="6"/>
  <c r="J75" i="6"/>
  <c r="U75" i="6"/>
  <c r="P79" i="6"/>
  <c r="H79" i="6"/>
  <c r="R79" i="6"/>
  <c r="J79" i="6"/>
  <c r="F64" i="6"/>
  <c r="U64" i="6" s="1"/>
  <c r="N64" i="6"/>
  <c r="F66" i="6"/>
  <c r="N66" i="6"/>
  <c r="C95" i="6"/>
  <c r="P70" i="6"/>
  <c r="D94" i="6"/>
  <c r="L70" i="6"/>
  <c r="AB74" i="6"/>
  <c r="N74" i="6"/>
  <c r="F74" i="6"/>
  <c r="P74" i="6"/>
  <c r="H74" i="6"/>
  <c r="F75" i="6"/>
  <c r="AB78" i="6"/>
  <c r="N78" i="6"/>
  <c r="F78" i="6"/>
  <c r="P78" i="6"/>
  <c r="H78" i="6"/>
  <c r="F79" i="6"/>
  <c r="AB79" i="6"/>
  <c r="L49" i="6"/>
  <c r="L52" i="6"/>
  <c r="U52" i="6"/>
  <c r="L55" i="6"/>
  <c r="L59" i="6"/>
  <c r="U59" i="6"/>
  <c r="L63" i="6"/>
  <c r="U63" i="6" s="1"/>
  <c r="H64" i="6"/>
  <c r="L65" i="6"/>
  <c r="U65" i="6" s="1"/>
  <c r="H66" i="6"/>
  <c r="L67" i="6"/>
  <c r="U67" i="6"/>
  <c r="F70" i="6"/>
  <c r="N70" i="6"/>
  <c r="J74" i="6"/>
  <c r="J94" i="6" s="1"/>
  <c r="L75" i="6"/>
  <c r="J78" i="6"/>
  <c r="L79" i="6"/>
  <c r="U79" i="6" s="1"/>
  <c r="L72" i="6"/>
  <c r="U72" i="6"/>
  <c r="F73" i="6"/>
  <c r="N73" i="6"/>
  <c r="AB73" i="6"/>
  <c r="AB94" i="6" s="1"/>
  <c r="L76" i="6"/>
  <c r="F77" i="6"/>
  <c r="N77" i="6"/>
  <c r="AB77" i="6"/>
  <c r="L80" i="6"/>
  <c r="F81" i="6"/>
  <c r="N81" i="6"/>
  <c r="J82" i="6"/>
  <c r="T82" i="6"/>
  <c r="T94" i="6" s="1"/>
  <c r="T95" i="6" s="1"/>
  <c r="F83" i="6"/>
  <c r="N83" i="6"/>
  <c r="J84" i="6"/>
  <c r="T84" i="6"/>
  <c r="F85" i="6"/>
  <c r="N85" i="6"/>
  <c r="J86" i="6"/>
  <c r="T86" i="6"/>
  <c r="F87" i="6"/>
  <c r="N87" i="6"/>
  <c r="AB87" i="6"/>
  <c r="H88" i="6"/>
  <c r="P88" i="6"/>
  <c r="J89" i="6"/>
  <c r="R89" i="6"/>
  <c r="L90" i="6"/>
  <c r="U90" i="6"/>
  <c r="F91" i="6"/>
  <c r="N91" i="6"/>
  <c r="J92" i="6"/>
  <c r="R92" i="6"/>
  <c r="L93" i="6"/>
  <c r="AB93" i="6"/>
  <c r="L82" i="6"/>
  <c r="AB82" i="6"/>
  <c r="L84" i="6"/>
  <c r="AB84" i="6"/>
  <c r="L86" i="6"/>
  <c r="AB86" i="6"/>
  <c r="J88" i="6"/>
  <c r="R88" i="6"/>
  <c r="L89" i="6"/>
  <c r="L92" i="6"/>
  <c r="U92" i="6"/>
  <c r="L88" i="6"/>
  <c r="J72" i="6"/>
  <c r="L73" i="6"/>
  <c r="U73" i="6"/>
  <c r="J76" i="6"/>
  <c r="U76" i="6" s="1"/>
  <c r="L77" i="6"/>
  <c r="J80" i="6"/>
  <c r="L81" i="6"/>
  <c r="U81" i="6" s="1"/>
  <c r="H82" i="6"/>
  <c r="L83" i="6"/>
  <c r="U83" i="6"/>
  <c r="H84" i="6"/>
  <c r="U84" i="6" s="1"/>
  <c r="L85" i="6"/>
  <c r="U85" i="6"/>
  <c r="H86" i="6"/>
  <c r="L87" i="6"/>
  <c r="F88" i="6"/>
  <c r="U88" i="6" s="1"/>
  <c r="N88" i="6"/>
  <c r="H89" i="6"/>
  <c r="U89" i="6" s="1"/>
  <c r="J90" i="6"/>
  <c r="L91" i="6"/>
  <c r="U91" i="6"/>
  <c r="H92" i="6"/>
  <c r="J93" i="6"/>
  <c r="R93" i="6"/>
  <c r="U93" i="6" s="1"/>
  <c r="V57" i="6" l="1"/>
  <c r="Z57" i="6" s="1"/>
  <c r="Z25" i="6"/>
  <c r="AA25" i="6" s="1"/>
  <c r="AC25" i="6" s="1"/>
  <c r="X25" i="6"/>
  <c r="H95" i="6"/>
  <c r="Z16" i="6"/>
  <c r="AA16" i="6" s="1"/>
  <c r="AC16" i="6" s="1"/>
  <c r="X16" i="6"/>
  <c r="X49" i="6"/>
  <c r="Z49" i="6"/>
  <c r="V50" i="6"/>
  <c r="X50" i="6" s="1"/>
  <c r="V47" i="6"/>
  <c r="X47" i="6" s="1"/>
  <c r="Z35" i="6"/>
  <c r="X35" i="6"/>
  <c r="X15" i="6"/>
  <c r="Z15" i="6"/>
  <c r="Z93" i="6"/>
  <c r="X93" i="6"/>
  <c r="AA93" i="6" s="1"/>
  <c r="AC93" i="6" s="1"/>
  <c r="V88" i="6"/>
  <c r="X88" i="6" s="1"/>
  <c r="Z76" i="6"/>
  <c r="V76" i="6"/>
  <c r="X76" i="6" s="1"/>
  <c r="AA76" i="6" s="1"/>
  <c r="AC76" i="6" s="1"/>
  <c r="Z63" i="6"/>
  <c r="X63" i="6"/>
  <c r="X61" i="6"/>
  <c r="AA61" i="6" s="1"/>
  <c r="AC61" i="6" s="1"/>
  <c r="Z61" i="6"/>
  <c r="V61" i="6"/>
  <c r="Z84" i="6"/>
  <c r="X84" i="6"/>
  <c r="AA84" i="6" s="1"/>
  <c r="AC84" i="6" s="1"/>
  <c r="Z81" i="6"/>
  <c r="X81" i="6"/>
  <c r="X79" i="6"/>
  <c r="AA79" i="6" s="1"/>
  <c r="AC79" i="6" s="1"/>
  <c r="Z79" i="6"/>
  <c r="V79" i="6"/>
  <c r="AA35" i="6"/>
  <c r="AC35" i="6" s="1"/>
  <c r="Z23" i="6"/>
  <c r="X23" i="6"/>
  <c r="Z65" i="6"/>
  <c r="X65" i="6"/>
  <c r="AA65" i="6" s="1"/>
  <c r="AC65" i="6" s="1"/>
  <c r="X13" i="6"/>
  <c r="Z13" i="6"/>
  <c r="V89" i="6"/>
  <c r="X89" i="6" s="1"/>
  <c r="Z17" i="6"/>
  <c r="AA17" i="6" s="1"/>
  <c r="AC17" i="6" s="1"/>
  <c r="X17" i="6"/>
  <c r="Z28" i="6"/>
  <c r="X28" i="6"/>
  <c r="AA28" i="6" s="1"/>
  <c r="AC28" i="6" s="1"/>
  <c r="Z64" i="6"/>
  <c r="X64" i="6"/>
  <c r="Z38" i="6"/>
  <c r="X38" i="6"/>
  <c r="AA38" i="6" s="1"/>
  <c r="AC38" i="6" s="1"/>
  <c r="X92" i="6"/>
  <c r="AA92" i="6" s="1"/>
  <c r="AC92" i="6" s="1"/>
  <c r="V92" i="6"/>
  <c r="Z92" i="6"/>
  <c r="V73" i="6"/>
  <c r="X73" i="6" s="1"/>
  <c r="U80" i="6"/>
  <c r="U77" i="6"/>
  <c r="U82" i="6"/>
  <c r="N94" i="6"/>
  <c r="R94" i="6"/>
  <c r="R95" i="6" s="1"/>
  <c r="V54" i="6"/>
  <c r="X54" i="6" s="1"/>
  <c r="Z48" i="6"/>
  <c r="V48" i="6"/>
  <c r="X48" i="6" s="1"/>
  <c r="AA48" i="6" s="1"/>
  <c r="AC48" i="6" s="1"/>
  <c r="Z37" i="6"/>
  <c r="X37" i="6"/>
  <c r="Z32" i="6"/>
  <c r="X32" i="6"/>
  <c r="AA32" i="6" s="1"/>
  <c r="AC32" i="6" s="1"/>
  <c r="AA81" i="6"/>
  <c r="AC81" i="6" s="1"/>
  <c r="F94" i="6"/>
  <c r="U70" i="6"/>
  <c r="U55" i="6"/>
  <c r="U78" i="6"/>
  <c r="U74" i="6"/>
  <c r="H94" i="6"/>
  <c r="AA64" i="6"/>
  <c r="AC64" i="6" s="1"/>
  <c r="AA63" i="6"/>
  <c r="AC63" i="6" s="1"/>
  <c r="U60" i="6"/>
  <c r="U46" i="6"/>
  <c r="U45" i="6"/>
  <c r="AA15" i="6"/>
  <c r="AC15" i="6" s="1"/>
  <c r="N11" i="6"/>
  <c r="Z83" i="6"/>
  <c r="X83" i="6"/>
  <c r="U86" i="6"/>
  <c r="V90" i="6"/>
  <c r="X90" i="6" s="1"/>
  <c r="P94" i="6"/>
  <c r="P95" i="6" s="1"/>
  <c r="V62" i="6"/>
  <c r="Z62" i="6" s="1"/>
  <c r="Z44" i="6"/>
  <c r="V44" i="6"/>
  <c r="Z39" i="6"/>
  <c r="X39" i="6"/>
  <c r="AA39" i="6" s="1"/>
  <c r="AC39" i="6" s="1"/>
  <c r="AB68" i="6"/>
  <c r="AB95" i="6" s="1"/>
  <c r="V53" i="6"/>
  <c r="X53" i="6" s="1"/>
  <c r="U36" i="6"/>
  <c r="Z24" i="6"/>
  <c r="X24" i="6"/>
  <c r="AA24" i="6" s="1"/>
  <c r="AC24" i="6" s="1"/>
  <c r="Z18" i="6"/>
  <c r="AA18" i="6" s="1"/>
  <c r="AC18" i="6" s="1"/>
  <c r="X18" i="6"/>
  <c r="U42" i="6"/>
  <c r="Z40" i="6"/>
  <c r="AA40" i="6" s="1"/>
  <c r="AC40" i="6" s="1"/>
  <c r="X40" i="6"/>
  <c r="X34" i="6"/>
  <c r="Z34" i="6"/>
  <c r="AA34" i="6" s="1"/>
  <c r="AC34" i="6" s="1"/>
  <c r="N68" i="6"/>
  <c r="F11" i="6"/>
  <c r="X8" i="6"/>
  <c r="X11" i="6" s="1"/>
  <c r="D95" i="6"/>
  <c r="Z8" i="6"/>
  <c r="J68" i="6"/>
  <c r="J95" i="6" s="1"/>
  <c r="Z91" i="6"/>
  <c r="X91" i="6"/>
  <c r="AA91" i="6" s="1"/>
  <c r="AC91" i="6" s="1"/>
  <c r="V72" i="6"/>
  <c r="X72" i="6" s="1"/>
  <c r="V59" i="6"/>
  <c r="Z59" i="6" s="1"/>
  <c r="X52" i="6"/>
  <c r="AA52" i="6" s="1"/>
  <c r="AC52" i="6" s="1"/>
  <c r="Z52" i="6"/>
  <c r="V75" i="6"/>
  <c r="Z75" i="6" s="1"/>
  <c r="Z66" i="6"/>
  <c r="AA66" i="6" s="1"/>
  <c r="AC66" i="6" s="1"/>
  <c r="X66" i="6"/>
  <c r="Z58" i="6"/>
  <c r="X58" i="6"/>
  <c r="AA58" i="6" s="1"/>
  <c r="AC58" i="6" s="1"/>
  <c r="V58" i="6"/>
  <c r="AA49" i="6"/>
  <c r="AC49" i="6" s="1"/>
  <c r="L68" i="6"/>
  <c r="X30" i="6"/>
  <c r="Z30" i="6"/>
  <c r="AA30" i="6" s="1"/>
  <c r="AC30" i="6" s="1"/>
  <c r="Z26" i="6"/>
  <c r="X26" i="6"/>
  <c r="AA26" i="6" s="1"/>
  <c r="AC26" i="6" s="1"/>
  <c r="Z20" i="6"/>
  <c r="X20" i="6"/>
  <c r="AA20" i="6" s="1"/>
  <c r="AC20" i="6" s="1"/>
  <c r="U56" i="6"/>
  <c r="Z33" i="6"/>
  <c r="X33" i="6"/>
  <c r="AA33" i="6" s="1"/>
  <c r="AC33" i="6" s="1"/>
  <c r="AA23" i="6"/>
  <c r="AC23" i="6" s="1"/>
  <c r="F68" i="6"/>
  <c r="AA13" i="6"/>
  <c r="U27" i="6"/>
  <c r="U19" i="6"/>
  <c r="L11" i="6"/>
  <c r="Z10" i="6"/>
  <c r="AA10" i="6" s="1"/>
  <c r="AC10" i="6" s="1"/>
  <c r="Z85" i="6"/>
  <c r="X85" i="6"/>
  <c r="AA85" i="6" s="1"/>
  <c r="AC85" i="6" s="1"/>
  <c r="Z67" i="6"/>
  <c r="X67" i="6"/>
  <c r="AA67" i="6" s="1"/>
  <c r="AC67" i="6" s="1"/>
  <c r="U87" i="6"/>
  <c r="AA83" i="6"/>
  <c r="AC83" i="6" s="1"/>
  <c r="L94" i="6"/>
  <c r="V51" i="6"/>
  <c r="Z51" i="6" s="1"/>
  <c r="Z41" i="6"/>
  <c r="X41" i="6"/>
  <c r="AA41" i="6" s="1"/>
  <c r="AC41" i="6" s="1"/>
  <c r="Z22" i="6"/>
  <c r="X22" i="6"/>
  <c r="AA22" i="6" s="1"/>
  <c r="AC22" i="6" s="1"/>
  <c r="U31" i="6"/>
  <c r="U21" i="6"/>
  <c r="Z9" i="6"/>
  <c r="AA9" i="6" s="1"/>
  <c r="AC9" i="6" s="1"/>
  <c r="U29" i="6"/>
  <c r="Z14" i="6"/>
  <c r="X14" i="6"/>
  <c r="AA14" i="6" s="1"/>
  <c r="AC14" i="6" s="1"/>
  <c r="N95" i="6" l="1"/>
  <c r="AA90" i="6"/>
  <c r="AC90" i="6" s="1"/>
  <c r="Z21" i="6"/>
  <c r="X21" i="6"/>
  <c r="AA21" i="6" s="1"/>
  <c r="AC21" i="6" s="1"/>
  <c r="L95" i="6"/>
  <c r="Z11" i="6"/>
  <c r="Z31" i="6"/>
  <c r="X31" i="6"/>
  <c r="AA31" i="6" s="1"/>
  <c r="AC31" i="6" s="1"/>
  <c r="AC13" i="6"/>
  <c r="V56" i="6"/>
  <c r="X56" i="6"/>
  <c r="Z56" i="6"/>
  <c r="Z53" i="6"/>
  <c r="AA53" i="6" s="1"/>
  <c r="AC53" i="6" s="1"/>
  <c r="F95" i="6"/>
  <c r="X62" i="6"/>
  <c r="AA62" i="6" s="1"/>
  <c r="AC62" i="6" s="1"/>
  <c r="V45" i="6"/>
  <c r="X45" i="6"/>
  <c r="Z45" i="6"/>
  <c r="Z87" i="6"/>
  <c r="V87" i="6"/>
  <c r="X87" i="6" s="1"/>
  <c r="AA87" i="6" s="1"/>
  <c r="AC87" i="6" s="1"/>
  <c r="Z19" i="6"/>
  <c r="X19" i="6"/>
  <c r="AA19" i="6" s="1"/>
  <c r="AC19" i="6" s="1"/>
  <c r="X75" i="6"/>
  <c r="AA75" i="6" s="1"/>
  <c r="AC75" i="6" s="1"/>
  <c r="X59" i="6"/>
  <c r="AA59" i="6" s="1"/>
  <c r="AC59" i="6" s="1"/>
  <c r="Z72" i="6"/>
  <c r="AA72" i="6" s="1"/>
  <c r="AC72" i="6" s="1"/>
  <c r="Z36" i="6"/>
  <c r="X36" i="6"/>
  <c r="X44" i="6"/>
  <c r="AA44" i="6" s="1"/>
  <c r="AC44" i="6" s="1"/>
  <c r="Z90" i="6"/>
  <c r="V46" i="6"/>
  <c r="X46" i="6" s="1"/>
  <c r="X70" i="6"/>
  <c r="U94" i="6"/>
  <c r="U95" i="6" s="1"/>
  <c r="V70" i="6"/>
  <c r="Z54" i="6"/>
  <c r="AA54" i="6" s="1"/>
  <c r="AC54" i="6" s="1"/>
  <c r="Z82" i="6"/>
  <c r="X82" i="6"/>
  <c r="Z73" i="6"/>
  <c r="AA73" i="6" s="1"/>
  <c r="AC73" i="6" s="1"/>
  <c r="Z88" i="6"/>
  <c r="AA88" i="6" s="1"/>
  <c r="AC88" i="6" s="1"/>
  <c r="X57" i="6"/>
  <c r="AA57" i="6" s="1"/>
  <c r="AC57" i="6" s="1"/>
  <c r="Z27" i="6"/>
  <c r="X27" i="6"/>
  <c r="AA27" i="6" s="1"/>
  <c r="AC27" i="6" s="1"/>
  <c r="Z86" i="6"/>
  <c r="X86" i="6"/>
  <c r="AA86" i="6" s="1"/>
  <c r="AC86" i="6" s="1"/>
  <c r="V60" i="6"/>
  <c r="X60" i="6"/>
  <c r="AA60" i="6" s="1"/>
  <c r="AC60" i="6" s="1"/>
  <c r="Z60" i="6"/>
  <c r="V74" i="6"/>
  <c r="X74" i="6" s="1"/>
  <c r="AA37" i="6"/>
  <c r="AC37" i="6" s="1"/>
  <c r="V77" i="6"/>
  <c r="X77" i="6" s="1"/>
  <c r="Z89" i="6"/>
  <c r="AA89" i="6" s="1"/>
  <c r="AC89" i="6" s="1"/>
  <c r="Z42" i="6"/>
  <c r="X42" i="6"/>
  <c r="AA42" i="6" s="1"/>
  <c r="AC42" i="6" s="1"/>
  <c r="V78" i="6"/>
  <c r="Z78" i="6" s="1"/>
  <c r="X78" i="6"/>
  <c r="Z47" i="6"/>
  <c r="AA47" i="6" s="1"/>
  <c r="AC47" i="6" s="1"/>
  <c r="Z50" i="6"/>
  <c r="AA50" i="6" s="1"/>
  <c r="AC50" i="6" s="1"/>
  <c r="X51" i="6"/>
  <c r="AA51" i="6" s="1"/>
  <c r="AC51" i="6" s="1"/>
  <c r="V80" i="6"/>
  <c r="Z80" i="6" s="1"/>
  <c r="X80" i="6"/>
  <c r="Z29" i="6"/>
  <c r="X29" i="6"/>
  <c r="AA29" i="6" s="1"/>
  <c r="AC29" i="6" s="1"/>
  <c r="AA8" i="6"/>
  <c r="V55" i="6"/>
  <c r="Z55" i="6" s="1"/>
  <c r="AA46" i="6" l="1"/>
  <c r="AC46" i="6" s="1"/>
  <c r="AA77" i="6"/>
  <c r="AC77" i="6" s="1"/>
  <c r="AA78" i="6"/>
  <c r="AC78" i="6" s="1"/>
  <c r="AA11" i="6"/>
  <c r="AC8" i="6"/>
  <c r="AC11" i="6" s="1"/>
  <c r="X94" i="6"/>
  <c r="V68" i="6"/>
  <c r="V95" i="6" s="1"/>
  <c r="AA56" i="6"/>
  <c r="AC56" i="6" s="1"/>
  <c r="AA80" i="6"/>
  <c r="AC80" i="6" s="1"/>
  <c r="X55" i="6"/>
  <c r="AA55" i="6" s="1"/>
  <c r="AC55" i="6" s="1"/>
  <c r="Z77" i="6"/>
  <c r="Z74" i="6"/>
  <c r="AA74" i="6" s="1"/>
  <c r="AC74" i="6" s="1"/>
  <c r="V94" i="6"/>
  <c r="Z46" i="6"/>
  <c r="Z68" i="6" s="1"/>
  <c r="AA45" i="6"/>
  <c r="AC45" i="6" s="1"/>
  <c r="X68" i="6"/>
  <c r="X95" i="6" s="1"/>
  <c r="AA82" i="6"/>
  <c r="AC82" i="6" s="1"/>
  <c r="Z70" i="6"/>
  <c r="AA36" i="6"/>
  <c r="AC36" i="6" s="1"/>
  <c r="AC68" i="6"/>
  <c r="Z94" i="6" l="1"/>
  <c r="Z95" i="6"/>
  <c r="AA70" i="6"/>
  <c r="AA68" i="6"/>
  <c r="AC70" i="6" l="1"/>
  <c r="AA94" i="6"/>
  <c r="AA95" i="6" s="1"/>
  <c r="CC29" i="5" l="1"/>
  <c r="CJ161" i="3"/>
  <c r="CR161" i="3"/>
  <c r="CR79" i="3" l="1"/>
  <c r="CJ79" i="3"/>
  <c r="CR163" i="3"/>
  <c r="CJ163" i="3"/>
  <c r="CJ81" i="3" s="1"/>
  <c r="CJ83" i="3"/>
  <c r="CJ86" i="3"/>
  <c r="CJ88" i="3"/>
  <c r="CJ87" i="3"/>
  <c r="CR93" i="3"/>
  <c r="CJ93" i="3"/>
  <c r="CB163" i="3"/>
  <c r="CB190" i="3"/>
  <c r="CB88" i="3"/>
  <c r="CR88" i="3"/>
  <c r="CB87" i="3"/>
  <c r="CB79" i="3" s="1"/>
  <c r="CB92" i="3"/>
  <c r="CB83" i="3" s="1"/>
  <c r="CB93" i="3"/>
  <c r="CB194" i="3" l="1"/>
  <c r="CB136" i="3" l="1"/>
  <c r="CB134" i="3"/>
  <c r="CB135" i="3"/>
  <c r="BW32" i="5" l="1"/>
  <c r="BW29" i="5" s="1"/>
  <c r="BW9" i="5" s="1"/>
  <c r="CC32" i="5"/>
  <c r="CC9" i="5" s="1"/>
  <c r="CC60" i="5" s="1"/>
  <c r="BQ32" i="5"/>
  <c r="CJ162" i="3"/>
  <c r="CJ80" i="3"/>
  <c r="CR164" i="3"/>
  <c r="CJ164" i="3"/>
  <c r="CJ82" i="3"/>
  <c r="CR94" i="3"/>
  <c r="CJ94" i="3"/>
  <c r="CR162" i="3"/>
  <c r="CB162" i="3"/>
  <c r="CC58" i="5" l="1"/>
  <c r="BQ38" i="5"/>
  <c r="BQ29" i="5" s="1"/>
  <c r="BQ9" i="5" s="1"/>
  <c r="BQ60" i="5" s="1"/>
  <c r="BW38" i="5"/>
  <c r="CC38" i="5"/>
  <c r="CJ194" i="3"/>
  <c r="CR194" i="3"/>
  <c r="CJ186" i="3"/>
  <c r="CR186" i="3"/>
  <c r="CB186" i="3"/>
  <c r="CJ176" i="3"/>
  <c r="CR176" i="3"/>
  <c r="CB176" i="3"/>
  <c r="CJ165" i="3"/>
  <c r="CR165" i="3"/>
  <c r="CB165" i="3"/>
  <c r="CJ135" i="3"/>
  <c r="CR135" i="3"/>
  <c r="CJ136" i="3"/>
  <c r="CJ134" i="3" s="1"/>
  <c r="CR136" i="3"/>
  <c r="CR134" i="3" s="1"/>
  <c r="CR86" i="3"/>
  <c r="CR81" i="3" s="1"/>
  <c r="CJ99" i="3"/>
  <c r="CR99" i="3"/>
  <c r="CB99" i="3"/>
  <c r="CB167" i="3"/>
  <c r="CJ213" i="3"/>
  <c r="CR213" i="3"/>
  <c r="CJ202" i="3"/>
  <c r="CR202" i="3"/>
  <c r="CJ190" i="3"/>
  <c r="CR190" i="3"/>
  <c r="CJ197" i="3"/>
  <c r="CR197" i="3"/>
  <c r="CJ178" i="3"/>
  <c r="CR178" i="3"/>
  <c r="CJ167" i="3"/>
  <c r="CR167" i="3"/>
  <c r="CJ172" i="3"/>
  <c r="CR172" i="3"/>
  <c r="CJ103" i="3"/>
  <c r="CR103" i="3"/>
  <c r="CR87" i="3"/>
  <c r="CJ85" i="3"/>
  <c r="CR85" i="3"/>
  <c r="CB85" i="3"/>
  <c r="CB178" i="3"/>
  <c r="CB197" i="3"/>
  <c r="CB202" i="3"/>
  <c r="CB213" i="3"/>
  <c r="CB172" i="3"/>
  <c r="CB161" i="3" s="1"/>
  <c r="CB103" i="3"/>
  <c r="CJ57" i="3"/>
  <c r="CR57" i="3"/>
  <c r="CB80" i="3" l="1"/>
  <c r="CR92" i="3"/>
  <c r="CR83" i="3" s="1"/>
  <c r="CJ92" i="3"/>
  <c r="CR82" i="3"/>
  <c r="CR80" i="3"/>
  <c r="CJ59" i="3" l="1"/>
  <c r="CJ58" i="3" s="1"/>
  <c r="CR59" i="3"/>
  <c r="CR58" i="3" s="1"/>
  <c r="CB59" i="3"/>
  <c r="CB58" i="3" s="1"/>
  <c r="CJ42" i="3"/>
  <c r="CJ35" i="3" s="1"/>
  <c r="CR42" i="3"/>
  <c r="CR35" i="3" s="1"/>
  <c r="CB42" i="3"/>
  <c r="CB35" i="3" s="1"/>
  <c r="CR56" i="3" l="1"/>
  <c r="CR37" i="3"/>
  <c r="CJ37" i="3"/>
  <c r="CJ56" i="3"/>
  <c r="CB56" i="3"/>
  <c r="CB37" i="3"/>
  <c r="CR43" i="3"/>
  <c r="CR36" i="3" s="1"/>
  <c r="CJ43" i="3"/>
  <c r="CB43" i="3"/>
  <c r="CJ41" i="3" l="1"/>
  <c r="CJ34" i="3" s="1"/>
  <c r="CJ36" i="3"/>
  <c r="CB41" i="3"/>
  <c r="CB34" i="3" s="1"/>
  <c r="CB36" i="3"/>
  <c r="CR41" i="3"/>
  <c r="CR34" i="3" s="1"/>
  <c r="BQ58" i="5"/>
  <c r="BW60" i="5"/>
  <c r="BW58" i="5" s="1"/>
</calcChain>
</file>

<file path=xl/sharedStrings.xml><?xml version="1.0" encoding="utf-8"?>
<sst xmlns="http://schemas.openxmlformats.org/spreadsheetml/2006/main" count="1425" uniqueCount="746">
  <si>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</si>
  <si>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</si>
  <si>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</si>
  <si>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</si>
  <si>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</si>
  <si>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</si>
  <si>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</si>
  <si>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</si>
  <si>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</si>
  <si>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</si>
  <si>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</si>
  <si>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</si>
  <si>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</si>
  <si>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</si>
  <si>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</si>
  <si>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</si>
  <si>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</si>
  <si>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</si>
  <si>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</si>
  <si>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</si>
  <si>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</si>
  <si>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</si>
  <si>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</si>
  <si>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</si>
  <si>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</si>
  <si>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</si>
  <si>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</si>
  <si>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</si>
  <si>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</si>
  <si>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</si>
  <si>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</si>
  <si>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</si>
  <si>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</si>
  <si>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</si>
  <si>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</si>
  <si>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</si>
  <si>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</si>
  <si>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</si>
  <si>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</si>
  <si>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</si>
  <si>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</si>
  <si>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</si>
  <si>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</si>
  <si>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</si>
  <si>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</si>
  <si>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</si>
  <si>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</si>
  <si>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</si>
  <si>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</si>
  <si>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</si>
  <si>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</si>
  <si>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</si>
  <si>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</si>
  <si>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</si>
  <si>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</si>
  <si>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</si>
  <si>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</si>
  <si>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</si>
  <si>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</si>
  <si>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</si>
  <si>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</si>
  <si>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</si>
  <si>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</si>
  <si>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1400</t>
  </si>
  <si>
    <t>150</t>
  </si>
  <si>
    <t>прочие доходы, всего</t>
  </si>
  <si>
    <t>1500</t>
  </si>
  <si>
    <t>180</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</si>
  <si>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</si>
  <si>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</si>
  <si>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</si>
  <si>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</si>
  <si>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</si>
  <si>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</si>
  <si>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</si>
  <si>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</si>
  <si>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</si>
  <si>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</si>
  <si>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</si>
  <si>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</si>
  <si>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</si>
  <si>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</si>
  <si>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</si>
  <si>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</si>
  <si>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</si>
  <si>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</si>
  <si>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</si>
  <si>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</si>
  <si>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</si>
  <si>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</si>
  <si>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</si>
  <si>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</si>
  <si>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</si>
  <si>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</si>
  <si>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</si>
  <si>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</si>
  <si>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</si>
  <si>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</si>
  <si>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</si>
  <si>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</si>
  <si>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</si>
  <si>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</si>
  <si>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</si>
  <si>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</si>
  <si>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</si>
  <si>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</si>
  <si>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</si>
  <si>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</si>
  <si>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</si>
  <si>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</si>
  <si>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</si>
  <si>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</si>
  <si>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</si>
  <si>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</si>
  <si>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</si>
  <si>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</si>
  <si>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</si>
  <si>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</si>
  <si>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</si>
  <si>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</si>
  <si>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</si>
  <si>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</si>
  <si>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</si>
  <si>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</si>
  <si>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</si>
  <si>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</si>
  <si>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</si>
  <si>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</si>
  <si>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</si>
  <si>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</si>
  <si>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</si>
  <si>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</si>
  <si>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</si>
  <si>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</si>
  <si>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</si>
  <si>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</si>
  <si>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</si>
  <si>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</si>
  <si>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</si>
  <si>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</si>
  <si>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</si>
  <si>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</si>
  <si>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</si>
  <si>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</si>
  <si>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</si>
  <si>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</si>
  <si>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</si>
  <si>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</si>
  <si>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</si>
  <si>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</si>
  <si>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</si>
  <si>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</si>
  <si>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2640</t>
  </si>
  <si>
    <t>244</t>
  </si>
  <si>
    <t>2650</t>
  </si>
  <si>
    <t>400</t>
  </si>
  <si>
    <t>406</t>
  </si>
  <si>
    <t>407</t>
  </si>
  <si>
    <t>строительство (реконструкция) объектов недвижимого имущества</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</si>
  <si>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</si>
  <si>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</si>
  <si>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</si>
  <si>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</si>
  <si>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</si>
  <si>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</si>
  <si>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</si>
  <si>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</si>
  <si>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</si>
  <si>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</si>
  <si>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субсидии на финансовое обеспечение выполнения государственного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</si>
  <si>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</si>
  <si>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</si>
  <si>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</si>
  <si>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</si>
  <si>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</si>
  <si>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</si>
  <si>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</si>
  <si>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</si>
  <si>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</si>
  <si>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</si>
  <si>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</si>
  <si>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</si>
  <si>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</si>
  <si>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</si>
  <si>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</si>
  <si>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</si>
  <si>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</si>
  <si>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</si>
  <si>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</si>
  <si>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</si>
  <si>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</si>
  <si>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</si>
  <si>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</si>
  <si>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</si>
  <si>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</si>
  <si>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</si>
  <si>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</si>
  <si>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</si>
  <si>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</si>
  <si>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</si>
  <si>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</si>
  <si>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</si>
  <si>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</si>
  <si>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</si>
  <si>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</si>
  <si>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</si>
  <si>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</si>
  <si>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</si>
  <si>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</si>
  <si>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</si>
  <si>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</si>
  <si>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</si>
  <si>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</si>
  <si>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</si>
  <si>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</si>
  <si>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</si>
  <si>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</si>
  <si>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</si>
  <si>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</si>
  <si>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</si>
  <si>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</si>
  <si>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</si>
  <si>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</si>
  <si>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</si>
  <si>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</si>
  <si>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</si>
  <si>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</si>
  <si>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</si>
  <si>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</si>
  <si>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</si>
  <si>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</si>
  <si>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</si>
  <si>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</si>
  <si>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</si>
  <si>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</si>
  <si>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</si>
  <si>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</si>
  <si>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</si>
  <si>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</si>
  <si>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</si>
  <si>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</si>
  <si>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</si>
  <si>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</si>
  <si>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</si>
  <si>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</si>
  <si>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</si>
  <si>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</si>
  <si>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</si>
  <si>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</si>
  <si>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</si>
  <si>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</si>
  <si>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</si>
  <si>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</si>
  <si>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</si>
  <si>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</si>
  <si>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</si>
  <si>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</si>
  <si>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</si>
  <si>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</si>
  <si>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</si>
  <si>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</si>
  <si>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</si>
  <si>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</si>
  <si>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</si>
  <si>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</si>
  <si>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</si>
  <si>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</si>
  <si>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</si>
  <si>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</si>
  <si>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г. и плановый период 20</t>
  </si>
  <si>
    <t>1200</t>
  </si>
  <si>
    <t>с целью поддержки проектов в области науки, культуры и искусства</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</si>
  <si>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</si>
  <si>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</si>
  <si>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</si>
  <si>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</si>
  <si>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</si>
  <si>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</si>
  <si>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</si>
  <si>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</si>
  <si>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</si>
  <si>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</si>
  <si>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</si>
  <si>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</si>
  <si>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</si>
  <si>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</si>
  <si>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</si>
  <si>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</si>
  <si>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</si>
  <si>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</si>
  <si>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</si>
  <si>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</si>
  <si>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</si>
  <si>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</si>
  <si>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</si>
  <si>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1.3.1.</t>
  </si>
  <si>
    <t>26310</t>
  </si>
  <si>
    <t>26310.1</t>
  </si>
  <si>
    <t>26320</t>
  </si>
  <si>
    <t>1.3.2.</t>
  </si>
  <si>
    <t>26421.1</t>
  </si>
  <si>
    <t>26430.1</t>
  </si>
  <si>
    <t>26451.1</t>
  </si>
  <si>
    <t>по контрактам (договорам), заключенным до начала текущего финансового года</t>
  </si>
  <si>
    <t>закупку научно-исследовательских, опытно-конструкторских</t>
  </si>
  <si>
    <t>и технологических работ</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</si>
  <si>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</si>
  <si>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</si>
  <si>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</si>
  <si>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</si>
  <si>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</si>
  <si>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</si>
  <si>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</si>
  <si>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</si>
  <si>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</si>
  <si>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t>Расходы, всего</t>
  </si>
  <si>
    <t>4.2</t>
  </si>
  <si>
    <t>Код по бюд-</t>
  </si>
  <si>
    <t>сификации</t>
  </si>
  <si>
    <t>жетной клас-</t>
  </si>
  <si>
    <t>(наименование должности уполномоченного лица органа-учредителя)</t>
  </si>
  <si>
    <t>годов) &lt;1&gt;</t>
  </si>
  <si>
    <t xml:space="preserve"> г.&lt;2&gt;</t>
  </si>
  <si>
    <t>Федерации</t>
  </si>
  <si>
    <t>&lt;3&gt;</t>
  </si>
  <si>
    <t>код &lt;4&gt;</t>
  </si>
  <si>
    <t>Остаток средств на начало текущего финансового года &lt;5&gt;</t>
  </si>
  <si>
    <t>Остаток средств на конец текущего финансового года &lt;5&gt;</t>
  </si>
  <si>
    <t>Аналитический код &lt;4&gt;</t>
  </si>
  <si>
    <t>4.3</t>
  </si>
  <si>
    <t>прочие поступления, всего &lt;6&gt;</t>
  </si>
  <si>
    <t>расходы на закупку товаров, работ, услуг, всего &lt;7&gt;</t>
  </si>
  <si>
    <t>имущества</t>
  </si>
  <si>
    <t>создавшего учреждение</t>
  </si>
  <si>
    <t>задания за счет средств бюджета публично-правового образования,</t>
  </si>
  <si>
    <t>прочую закупку товаров, работ и услуг, всего</t>
  </si>
  <si>
    <t>из них: Услуги связи</t>
  </si>
  <si>
    <t>26401</t>
  </si>
  <si>
    <t>221</t>
  </si>
  <si>
    <t>Транспортные услуги</t>
  </si>
  <si>
    <t>26402</t>
  </si>
  <si>
    <t>222</t>
  </si>
  <si>
    <t>Коммунальные услуги</t>
  </si>
  <si>
    <t>26403</t>
  </si>
  <si>
    <t>223</t>
  </si>
  <si>
    <t>Арендная плата за пользование имуществом (за исключением земельных</t>
  </si>
  <si>
    <t>участков и других обособленных природных объектов)</t>
  </si>
  <si>
    <t>26404</t>
  </si>
  <si>
    <t>224</t>
  </si>
  <si>
    <t>Работы, услуги по содержанию имущества</t>
  </si>
  <si>
    <t>26405</t>
  </si>
  <si>
    <t>225</t>
  </si>
  <si>
    <t>Прочие работы, услуги</t>
  </si>
  <si>
    <t>26406</t>
  </si>
  <si>
    <t>226</t>
  </si>
  <si>
    <t>Страхование</t>
  </si>
  <si>
    <t>26407</t>
  </si>
  <si>
    <t>227</t>
  </si>
  <si>
    <t>Услуги, работы для целей капитальных вложений</t>
  </si>
  <si>
    <t>26408</t>
  </si>
  <si>
    <t>228</t>
  </si>
  <si>
    <t>26409</t>
  </si>
  <si>
    <t>229</t>
  </si>
  <si>
    <t>Арендная плата за пользование земельными участками и другими</t>
  </si>
  <si>
    <t>обособленными природными объектами</t>
  </si>
  <si>
    <t>Увеличение стоимости основных средств</t>
  </si>
  <si>
    <t>310</t>
  </si>
  <si>
    <t>Увеличение стоимости лекарственных препаратов и материалов,</t>
  </si>
  <si>
    <t>применяемых в медицинских целях</t>
  </si>
  <si>
    <t>341</t>
  </si>
  <si>
    <t>Увеличение стоимости продуктов питания</t>
  </si>
  <si>
    <t>342</t>
  </si>
  <si>
    <t>Увеличение стоимости горюче-смазочных материалов</t>
  </si>
  <si>
    <t>26413</t>
  </si>
  <si>
    <t>343</t>
  </si>
  <si>
    <t>Увеличение стоимости материалов</t>
  </si>
  <si>
    <t>26414</t>
  </si>
  <si>
    <t>344</t>
  </si>
  <si>
    <t>Увеличение стоимости мягкого инвентаря</t>
  </si>
  <si>
    <t>26415</t>
  </si>
  <si>
    <t>345</t>
  </si>
  <si>
    <t>Увеличение стоимости прочих оборотных запасов (материалов)</t>
  </si>
  <si>
    <t>26416</t>
  </si>
  <si>
    <t>346</t>
  </si>
  <si>
    <t>Увеличение стоимости материальных запасов для целей капитальных вложений</t>
  </si>
  <si>
    <t>26417</t>
  </si>
  <si>
    <t>347</t>
  </si>
  <si>
    <t>Увеличение стоимости прочих материальных запасов однократного применения</t>
  </si>
  <si>
    <t>26418</t>
  </si>
  <si>
    <t>349</t>
  </si>
  <si>
    <t>Увеличение стоимости неисключительных прав на результаты интеллектуальной</t>
  </si>
  <si>
    <t>деятельности с неопределенным сроком полезного использования</t>
  </si>
  <si>
    <t>26419</t>
  </si>
  <si>
    <t>352</t>
  </si>
  <si>
    <t>деятельности с определенным сроком полезного использования</t>
  </si>
  <si>
    <t>353</t>
  </si>
  <si>
    <t>Увеличение стоимости нематериальных активов</t>
  </si>
  <si>
    <t>учреждениями</t>
  </si>
  <si>
    <t>государственными учреждениями</t>
  </si>
  <si>
    <t>Выплаты, уменьшающие доход, всего &lt;8&gt;</t>
  </si>
  <si>
    <t>налог на прибыль &lt;8&gt;</t>
  </si>
  <si>
    <t>налог на добавленную стоимость &lt;8&gt;</t>
  </si>
  <si>
    <t>прочие налоги, уменьшающие доход &lt;8&gt;</t>
  </si>
  <si>
    <t>Прочие выплаты, всего &lt;9&gt;</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</si>
  <si>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</si>
  <si>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</si>
  <si>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</si>
  <si>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</si>
  <si>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</si>
  <si>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</si>
  <si>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</si>
  <si>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</si>
  <si>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В графе 4  указываются:</t>
  </si>
  <si>
    <t>4.1 – коды целевых статей расходов.</t>
  </si>
  <si>
    <t>Графа заполняется, если учреждению предоставлена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идеях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t>
  </si>
  <si>
    <t>4.2 - коды иных аналитических показателей;</t>
  </si>
  <si>
    <t>4.3 – коды вида финансового обеспечения.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</si>
  <si>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</si>
  <si>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</si>
  <si>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</si>
  <si>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</si>
  <si>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</si>
  <si>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&lt;10&gt;</t>
  </si>
  <si>
    <r>
      <t>Федерации</t>
    </r>
    <r>
      <rPr>
        <vertAlign val="superscript"/>
        <sz val="9"/>
        <rFont val="Times New Roman"/>
        <family val="1"/>
        <charset val="204"/>
      </rPr>
      <t>&lt;10.1&gt;</t>
    </r>
  </si>
  <si>
    <t>Выплаты на закупку товаров, работ, услуг, всего &lt;11&gt;</t>
  </si>
  <si>
    <t>2011, № 30, ст.4571; 2018, № 32, ст.5135) (далее - Федеральный закон № 223-ФЗ)&lt;12&gt;</t>
  </si>
  <si>
    <t>и Федерального закона № 223-ФЗ &lt;12&gt;</t>
  </si>
  <si>
    <t>с учетом требований Федерального закона № 44-ФЗ и Федерального закона № 223-ФЗ &lt;13&gt;</t>
  </si>
  <si>
    <r>
      <t>из них</t>
    </r>
    <r>
      <rPr>
        <sz val="9"/>
        <rFont val="Times New Roman"/>
        <family val="1"/>
        <charset val="204"/>
      </rPr>
      <t>:</t>
    </r>
  </si>
  <si>
    <t>Федерального закона № 223-ФЗ &lt;13&gt;</t>
  </si>
  <si>
    <t>в соответствии с Федеральным законом № 223-ФЗ &lt;14&gt;</t>
  </si>
  <si>
    <t>из них &lt;10.1&gt;:</t>
  </si>
  <si>
    <t>за счет субсидий, предоставляемых на осуществление капитальных вложений&lt;15&gt;</t>
  </si>
  <si>
    <t>в соответствии с Федеральным законом № 44-ФЗ, по соответствующему году закупки &lt;16&gt;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</si>
  <si>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</si>
  <si>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</si>
  <si>
    <t>Указываются коды целевых статей, содержащие:</t>
  </si>
  <si>
    <t>в 1-3 разрядах кода целевой статьи расходов – нули;</t>
  </si>
  <si>
    <t>в 4-5 разрядах кода целевой статьи расходов – коды основного мероприятия целевой статьи расходов бюджетов бюджетной системы Российской Федерации на реализацию федерального (регионального) проекта;</t>
  </si>
  <si>
    <t>в 6-10 разрядах кода целевой статьи расходов – в коде направления расходов указываются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</si>
  <si>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</si>
  <si>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</si>
  <si>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 44-ФЗ и Федеральным законом № 223-ФЗ.</t>
  </si>
  <si>
    <t>&lt;14&gt; Государственным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</si>
  <si>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 44-ФЗ.</t>
  </si>
  <si>
    <t>&lt;16&gt;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государственного автономного учреждения - не менее показателя строки 26430 по соответствующей графе.</t>
  </si>
  <si>
    <t>4</t>
  </si>
  <si>
    <t>000</t>
  </si>
  <si>
    <t>0</t>
  </si>
  <si>
    <t>2</t>
  </si>
  <si>
    <t>5</t>
  </si>
  <si>
    <t xml:space="preserve">    доходы от оказания услуг, работ, компенсации затрат учреждений, всего</t>
  </si>
  <si>
    <t>12001</t>
  </si>
  <si>
    <t>152</t>
  </si>
  <si>
    <t>010027019</t>
  </si>
  <si>
    <t>010027020</t>
  </si>
  <si>
    <t xml:space="preserve">   безвозмездные денежные поступления, всего</t>
  </si>
  <si>
    <t xml:space="preserve">        целевые субсидии</t>
  </si>
  <si>
    <t xml:space="preserve">    безвозмездные денежные поступления</t>
  </si>
  <si>
    <t>211</t>
  </si>
  <si>
    <t>213</t>
  </si>
  <si>
    <t>214</t>
  </si>
  <si>
    <t>212</t>
  </si>
  <si>
    <t>291</t>
  </si>
  <si>
    <t>-</t>
  </si>
  <si>
    <t>21201</t>
  </si>
  <si>
    <t>21202</t>
  </si>
  <si>
    <t>21203</t>
  </si>
  <si>
    <t>прочие несоциальные выплаты персоналу в натуральной форме</t>
  </si>
  <si>
    <t>прочие несоциальные выплаты персоналу в денежной форме</t>
  </si>
  <si>
    <t>прочие работы, услуги</t>
  </si>
  <si>
    <t xml:space="preserve">   доходы от оказания платных услуг (работ)</t>
  </si>
  <si>
    <t>на 2022 г.</t>
  </si>
  <si>
    <t>на 2023 г.</t>
  </si>
  <si>
    <t>на 2024 г.</t>
  </si>
  <si>
    <t>22</t>
  </si>
  <si>
    <t>23</t>
  </si>
  <si>
    <t>24</t>
  </si>
  <si>
    <t>Заведующий ГБДОУ НАО "Детский сад "Кораблик"</t>
  </si>
  <si>
    <t>Департамент образования, культуры и спорта спорта Ненецкого автономного округа</t>
  </si>
  <si>
    <t>С.Р. Плотникова</t>
  </si>
  <si>
    <t>8301020157</t>
  </si>
  <si>
    <t>298301001</t>
  </si>
  <si>
    <t>государственное бюджетное дошкольное образовательное учреждение Ненецкого автономного округа «Детский сад "Кораблик»</t>
  </si>
  <si>
    <t>010027029</t>
  </si>
  <si>
    <t>010027451</t>
  </si>
  <si>
    <t>Заведующий</t>
  </si>
  <si>
    <t>Главный бухгалтер</t>
  </si>
  <si>
    <t>Бирюкова М.А.</t>
  </si>
  <si>
    <t>Расчет фонда оплаты труда по государственному заданию  ГБДОУ НАО "Детский сад "Кораблик"</t>
  </si>
  <si>
    <t>(наименование учреждения)</t>
  </si>
  <si>
    <t>Наименование  должности</t>
  </si>
  <si>
    <t>Кол-во штатных единиц</t>
  </si>
  <si>
    <t xml:space="preserve">Должностной оклад </t>
  </si>
  <si>
    <t>Должностной оклад  от размера ставки</t>
  </si>
  <si>
    <t>Надбавка за стаж работы</t>
  </si>
  <si>
    <t>Надбавка молодому специалисту</t>
  </si>
  <si>
    <t>Вредные условия труда</t>
  </si>
  <si>
    <t>Поощрительная надбавка за звание, категорию</t>
  </si>
  <si>
    <t>Иные выплаты (Расширенная зона обслуживания, классное руководство)</t>
  </si>
  <si>
    <t>Иные выплаты (за работу с детьми ОВЗ, за работу в выходные и праздничные)</t>
  </si>
  <si>
    <t>Иные выплаты (надбавка за сложность и напряженность)</t>
  </si>
  <si>
    <t>оплата в ночное время</t>
  </si>
  <si>
    <t>ИТОГО</t>
  </si>
  <si>
    <t>Доплата до МРОТ (до 12 130,00)</t>
  </si>
  <si>
    <t>Районный коэффициент</t>
  </si>
  <si>
    <t>Надбавка за стаж работы в районах крайнего севера</t>
  </si>
  <si>
    <t>ИТОГО в месяц</t>
  </si>
  <si>
    <t>Материальная помощь к отпуску</t>
  </si>
  <si>
    <t>ИТОГО в год</t>
  </si>
  <si>
    <t>%</t>
  </si>
  <si>
    <t>сумма, руб.</t>
  </si>
  <si>
    <t>Руководители</t>
  </si>
  <si>
    <t>Зам.заведующего по ВМР</t>
  </si>
  <si>
    <t>Всего руководители</t>
  </si>
  <si>
    <t>Специалисты, служащие</t>
  </si>
  <si>
    <t>инструктор по физической культуре</t>
  </si>
  <si>
    <t>Музыкальный руководитель</t>
  </si>
  <si>
    <t>Социальный педагог</t>
  </si>
  <si>
    <t>Воспитатель</t>
  </si>
  <si>
    <t>Педагог-психолог</t>
  </si>
  <si>
    <t>Логопед</t>
  </si>
  <si>
    <t>Дефектолог</t>
  </si>
  <si>
    <t>Младший воспитатель</t>
  </si>
  <si>
    <t>Инспектор по кадрам</t>
  </si>
  <si>
    <t>Заведующий складом</t>
  </si>
  <si>
    <t>Заведующий хозяйством</t>
  </si>
  <si>
    <t>Бухгалтер</t>
  </si>
  <si>
    <t>Инспектор по охране труда</t>
  </si>
  <si>
    <t>Делопроизводитель</t>
  </si>
  <si>
    <t>Всего специалисты, служащие</t>
  </si>
  <si>
    <t>Технический, прочий персонал</t>
  </si>
  <si>
    <t>Кастелянша</t>
  </si>
  <si>
    <t>Машинист по стирке белья и ремонту спец.одежды</t>
  </si>
  <si>
    <t>Подсобный рабочий</t>
  </si>
  <si>
    <t>Дворник</t>
  </si>
  <si>
    <t>Уборщик производственных и служебных помещений</t>
  </si>
  <si>
    <t>Сторож</t>
  </si>
  <si>
    <t>Рабочий по комплексному обслуживанию и ремонту зданий</t>
  </si>
  <si>
    <t>Повар</t>
  </si>
  <si>
    <t>Водитель</t>
  </si>
  <si>
    <t>Всего технический, прочий персонал</t>
  </si>
  <si>
    <t>ВСЕГО по учреждению</t>
  </si>
  <si>
    <t>Расчеты страховых взносов на обязательное страхование</t>
  </si>
  <si>
    <t>в Пенсионный фонд РФ, в Фонд социального страхования РФ,</t>
  </si>
  <si>
    <t>в Федеральный фонд обязательного медицинского страхования</t>
  </si>
  <si>
    <t>N п/п</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</si>
  <si>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</si>
  <si>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</si>
  <si>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</si>
  <si>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 в том числе</t>
  </si>
  <si>
    <t>x</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</si>
  <si>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</si>
  <si>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</si>
  <si>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</si>
  <si>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 в том числе:</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</si>
  <si>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</si>
  <si>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</si>
  <si>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</si>
  <si>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</si>
  <si>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</si>
  <si>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</si>
  <si>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</si>
  <si>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</si>
  <si>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</si>
  <si>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</si>
  <si>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Итого:</t>
  </si>
  <si>
    <t>Расчет затрат на обеспечение продуктами питания воспитанников на 2021 год</t>
  </si>
  <si>
    <t xml:space="preserve">Стоимость дето-дня* </t>
  </si>
  <si>
    <t>Плановое количество воспитанников</t>
  </si>
  <si>
    <t xml:space="preserve">Плановое количество дней работы учреждения в год </t>
  </si>
  <si>
    <t>Коэффициент посещаемости</t>
  </si>
  <si>
    <t>Плановое количество дето-дней в году</t>
  </si>
  <si>
    <t>Сумма на продукты питания</t>
  </si>
  <si>
    <t>По данной форме заполняются расчеты затрат на приобретение материальных запасов по направлениям:</t>
  </si>
  <si>
    <t>Канцелярские товары</t>
  </si>
  <si>
    <t>Канцелярские товары для проведения занятий с воспитанниками</t>
  </si>
  <si>
    <t>Картриджы</t>
  </si>
  <si>
    <t>Игрушки</t>
  </si>
  <si>
    <t>Мягкий инвентарь</t>
  </si>
  <si>
    <t>Моющие средства</t>
  </si>
  <si>
    <t>Горюче-смазочные материалы</t>
  </si>
  <si>
    <t>Иные материальные запасы</t>
  </si>
  <si>
    <t>Расчет нормативной потребности в материалах</t>
  </si>
  <si>
    <t>Вид работы</t>
  </si>
  <si>
    <t>Нименование ресурса</t>
  </si>
  <si>
    <t>Ед. изм.</t>
  </si>
  <si>
    <t>Объёмный показатель</t>
  </si>
  <si>
    <t>Периодичность выполнения работ</t>
  </si>
  <si>
    <t>Нормативные показатели</t>
  </si>
  <si>
    <t>Потребность по №</t>
  </si>
  <si>
    <t>Цена, руб. за ед.</t>
  </si>
  <si>
    <t>Сумма, руб.</t>
  </si>
  <si>
    <t>№ НПА</t>
  </si>
  <si>
    <t>№ таблицы</t>
  </si>
  <si>
    <t>ед.изм. №</t>
  </si>
  <si>
    <t>на норму</t>
  </si>
  <si>
    <t>норм. кол-во</t>
  </si>
  <si>
    <t xml:space="preserve">реализация основных общеобразовательных программ дошкольного образования </t>
  </si>
  <si>
    <t>картридж</t>
  </si>
  <si>
    <t>шт.</t>
  </si>
  <si>
    <t>Расчет нормативной потребности в ГСМ по видам работ и периодичности выполнения работ</t>
  </si>
  <si>
    <t>Наименование работы</t>
  </si>
  <si>
    <t>Категория дорог</t>
  </si>
  <si>
    <t>Периодичность работ</t>
  </si>
  <si>
    <t>Нормативные показатели, маш./час.</t>
  </si>
  <si>
    <t>наименование транспорта</t>
  </si>
  <si>
    <t>Кол-во часов работы транспорта в год, маш./час.</t>
  </si>
  <si>
    <t>Скорость работы машины, км/час.</t>
  </si>
  <si>
    <t>Пробег машины в год, км</t>
  </si>
  <si>
    <t>нормативное кол-во</t>
  </si>
  <si>
    <t>всего, в т.ч.</t>
  </si>
  <si>
    <t>в зимн.период</t>
  </si>
  <si>
    <t>в летн.период</t>
  </si>
  <si>
    <t>всего</t>
  </si>
  <si>
    <t>в том числе</t>
  </si>
  <si>
    <t>организация и выполнение перевозок в соответствии с планом и заданиями</t>
  </si>
  <si>
    <t>ед.</t>
  </si>
  <si>
    <t>II</t>
  </si>
  <si>
    <t>УАЗ 29891</t>
  </si>
  <si>
    <t>ИТОГО МАШИНО-ЧАСОВ В ГОД. В т.ч.</t>
  </si>
  <si>
    <t>Утверждённый норматив потребления ГСМ на 1 км пробега</t>
  </si>
  <si>
    <t>НА-51-р</t>
  </si>
  <si>
    <t>Количество ГСМ по нормативу, всего, в т.ч.</t>
  </si>
  <si>
    <t>Цена за единицу, руб.</t>
  </si>
  <si>
    <t>ВСЕГО затрат на приобретение ГСМ, рублей</t>
  </si>
  <si>
    <t>Расчет расходов на оплату услуг связи</t>
  </si>
  <si>
    <t>Наименование расходов</t>
  </si>
  <si>
    <t>Количество номеров</t>
  </si>
  <si>
    <t>Количество платежей в год</t>
  </si>
  <si>
    <t>Стоимость за единицу, руб.</t>
  </si>
  <si>
    <t>Сумма, руб. (гр. 3 x гр. 4 x гр. 5)</t>
  </si>
  <si>
    <t>Телефонная связь (абонентская плата)</t>
  </si>
  <si>
    <t>Междугородние переговоры</t>
  </si>
  <si>
    <t>Внутризоновые соединения</t>
  </si>
  <si>
    <t>Местные содинения</t>
  </si>
  <si>
    <t>Интернет</t>
  </si>
  <si>
    <t>Марки, конверты</t>
  </si>
  <si>
    <t>Расчет расходов на оплату коммунальных услуг</t>
  </si>
  <si>
    <t>Размер потребления ресурсов</t>
  </si>
  <si>
    <t>Тариф (с учетом НДС), руб.</t>
  </si>
  <si>
    <t>Сумма, руб. (гр. 3 x гр. 4)</t>
  </si>
  <si>
    <t>Электроснабжение</t>
  </si>
  <si>
    <t>Теплоснабжение</t>
  </si>
  <si>
    <t>Холодное водоснабжение</t>
  </si>
  <si>
    <t>Горячее водоснабжение</t>
  </si>
  <si>
    <t>Водоотведение</t>
  </si>
  <si>
    <t>Вывоз жидких бытовых отходов</t>
  </si>
  <si>
    <t>Размещение твёрдых коммунальных отходов с 01.01.2021 по 30.06.2021 г.</t>
  </si>
  <si>
    <t>Размещение твёрдых коммунальных отходов с 01.07.2021 по31.12.2021 г.</t>
  </si>
  <si>
    <t>Расчет расходов на оплату транспортных</t>
  </si>
  <si>
    <t>услуг сторонних организаций</t>
  </si>
  <si>
    <t>Количество услуг перевозки</t>
  </si>
  <si>
    <t>Цена услуги перевозки, руб.</t>
  </si>
  <si>
    <t>Курьерская доставка</t>
  </si>
  <si>
    <t>Расчет расходов на оплату работ, услуг</t>
  </si>
  <si>
    <t>по содержанию имущества</t>
  </si>
  <si>
    <t>Объект</t>
  </si>
  <si>
    <t>Количество работ (услуг)</t>
  </si>
  <si>
    <t>Стоимость работ (услуг), руб.</t>
  </si>
  <si>
    <t>Сумма, руб. (гр. 4 x гр. 5)</t>
  </si>
  <si>
    <t>Очистка снега с крыш</t>
  </si>
  <si>
    <t>Здание</t>
  </si>
  <si>
    <t>Тех.обсл. Видеонаблюдения</t>
  </si>
  <si>
    <t>обслуживание пожарных рукавов</t>
  </si>
  <si>
    <t>Замена фурнитуры</t>
  </si>
  <si>
    <t>Заправка картриджей</t>
  </si>
  <si>
    <t>Обработка ртутных ламп</t>
  </si>
  <si>
    <t>Модернизация информационной системы</t>
  </si>
  <si>
    <t>Дератизация помещений</t>
  </si>
  <si>
    <t>Обслуживание электросетей</t>
  </si>
  <si>
    <t>Монтаж комплпекта заземления</t>
  </si>
  <si>
    <t>Поверка средств измерения</t>
  </si>
  <si>
    <t>Сварочные работы</t>
  </si>
  <si>
    <t>Огнезащитная обработка</t>
  </si>
  <si>
    <t>Тех.обслуживание СКУД</t>
  </si>
  <si>
    <t>Установка и монтаж уплотнителя дверей</t>
  </si>
  <si>
    <t>Тех.обслуживание автомобиля</t>
  </si>
  <si>
    <t>Очистка снега с территории</t>
  </si>
  <si>
    <t>Тех.обсл. Пожарной и охранной сигнализации</t>
  </si>
  <si>
    <t>оказания услуг по техническому обслуживанию внутренних систем: водоснабжения, теплоснабжения, канализации</t>
  </si>
  <si>
    <t>Проведене текущего ремонта в здании по ул. Ленина, д.23</t>
  </si>
  <si>
    <t>Расчет расходов на оплату прочих работ, услуг</t>
  </si>
  <si>
    <t>Количество услуг</t>
  </si>
  <si>
    <t>Стоимость услуги, руб.</t>
  </si>
  <si>
    <t>предрейсовые медосмотры</t>
  </si>
  <si>
    <t>монтаж системы пожарной сигнализации</t>
  </si>
  <si>
    <t>составление сметного расчета</t>
  </si>
  <si>
    <t>установка стеклопакета</t>
  </si>
  <si>
    <t>замена светильников на энергосберегающие</t>
  </si>
  <si>
    <t>поддержка и обновление сайта</t>
  </si>
  <si>
    <t>медицинские осмотры</t>
  </si>
  <si>
    <t>приобретение лицензии (Приобретение лицензии на базу данных "Образование")</t>
  </si>
  <si>
    <t>обслуживание бухгалтерских программ</t>
  </si>
  <si>
    <t>паразитологические исследования (Санитарно-бактериолог исслед смывов,Лабораторные исследования проб продуктов)</t>
  </si>
  <si>
    <t>оценка условий труда</t>
  </si>
  <si>
    <t>Установка программного продукта 1С:Кадры</t>
  </si>
  <si>
    <t>Приобретение лицензии на базу данных "Образование"</t>
  </si>
  <si>
    <t>Медосмотр (воспитанники)</t>
  </si>
  <si>
    <t>Страхование автомобиля</t>
  </si>
  <si>
    <t>Охранная сигнализация</t>
  </si>
  <si>
    <t>Замена сливных бочков в учреждении</t>
  </si>
  <si>
    <t>Прочие услуги</t>
  </si>
  <si>
    <t>Повышение квалификации работников 226/049</t>
  </si>
  <si>
    <t>Дистанц.обучение "Эколог.безопасность при работе с опасн.отходами"</t>
  </si>
  <si>
    <t xml:space="preserve">Курсы повышения бух и налоговый учет, </t>
  </si>
  <si>
    <t>Курсы повышения квалификации в рамках ФГОС</t>
  </si>
  <si>
    <t>Обучение гос закупки</t>
  </si>
  <si>
    <t>Обучение по сопровождению дошкольников с ограниченными возможностями</t>
  </si>
  <si>
    <t>Обучение пожарно-тех минимума,</t>
  </si>
  <si>
    <t>Проведение санитарно-гигиенического обучения</t>
  </si>
  <si>
    <t>Итого</t>
  </si>
  <si>
    <t>Расчет расходов на безвозмездные</t>
  </si>
  <si>
    <t>перечисления организациям (строка 2400)</t>
  </si>
  <si>
    <t>Размер одной выплаты, руб.</t>
  </si>
  <si>
    <t>Количество выплат в год</t>
  </si>
  <si>
    <t>Общая сумма выплат, руб. (гр. 3 x гр. 4)</t>
  </si>
  <si>
    <t>Расчеты расходов на социальные и иные</t>
  </si>
  <si>
    <t>выплаты населению (строка 2200)</t>
  </si>
  <si>
    <t>Расчет прочих расходов (кроме расходов на закупку</t>
  </si>
  <si>
    <t xml:space="preserve">товаров, работ, услуг) </t>
  </si>
  <si>
    <t>Иные платежи</t>
  </si>
  <si>
    <t>Расчет расходов на уплату налогов, сборов и иных платежей</t>
  </si>
  <si>
    <t>Налоговая база, руб.</t>
  </si>
  <si>
    <t>Ставка налога, %</t>
  </si>
  <si>
    <t>Сумма исчисленного налога, подлежащего уплате, руб. (гр. 3 x гр. 4 / 100)</t>
  </si>
  <si>
    <t>Оплата земельного налога</t>
  </si>
  <si>
    <t>Оплата налога на имущество</t>
  </si>
  <si>
    <t>Расчет расходов на оплату услуг размещения</t>
  </si>
  <si>
    <t>отходов на полигоне</t>
  </si>
  <si>
    <t>Наименование отхода вывоза</t>
  </si>
  <si>
    <t>Объем вывоза, куб. м</t>
  </si>
  <si>
    <t>Стоимость 1 куб. м, руб.</t>
  </si>
  <si>
    <t>Всего затрат, руб.</t>
  </si>
  <si>
    <t>1.</t>
  </si>
  <si>
    <t>&lt;...&gt;</t>
  </si>
  <si>
    <t>Расчет расходов на приобретение основных средств,</t>
  </si>
  <si>
    <t>Количество</t>
  </si>
  <si>
    <t>Средняя стоимость, руб.</t>
  </si>
  <si>
    <t>Сумма, руб. (гр. 2 x гр. 3)</t>
  </si>
  <si>
    <t>Мебель детская</t>
  </si>
  <si>
    <t>Малые архитектурные формы</t>
  </si>
  <si>
    <t>материальных запасов (строки 26410-26418)</t>
  </si>
  <si>
    <t>05</t>
  </si>
  <si>
    <t>апреля</t>
  </si>
  <si>
    <t>05.04.2022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</si>
</sst>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5" x14ac:knownFonts="1">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b/>
      <sz val="12"/>
      <name val="Times New Roman"/>
      <family val="1"/>
      <charset val="204"/>
    </font>
    <font>
      <vertAlign val="superscript"/>
      <sz val="8"/>
      <name val="Times New Roman"/>
      <family val="1"/>
      <charset val="204"/>
    </font>
    <font>
      <sz val="6"/>
      <name val="Times New Roman"/>
      <family val="1"/>
      <charset val="204"/>
    </font>
    <font>
      <b/>
      <sz val="9"/>
      <name val="Times New Roman"/>
      <family val="1"/>
      <charset val="204"/>
    </font>
    <font>
      <sz val="10"/>
      <name val="Arial Cyr"/>
      <charset val="204"/>
    </font>
    <font>
      <b/>
      <sz val="11"/>
      <color theme="1"/>
      <name val="Times New Roman"/>
      <family val="1"/>
      <charset val="204"/>
    </font>
    <font>
      <sz val="9"/>
      <color theme="1"/>
      <name val="Times New Roman"/>
      <family val="1"/>
      <charset val="204"/>
    </font>
    <font>
      <b/>
      <sz val="10"/>
      <color theme="1"/>
      <name val="Times New Roman"/>
      <family val="1"/>
      <charset val="204"/>
    </font>
    <font>
      <b/>
      <sz val="11"/>
      <color theme="1"/>
      <name val="Calibri"/>
      <family val="2"/>
      <charset val="204"/>
      <scheme val="minor"/>
    </font>
    <font>
      <sz val="11"/>
      <color theme="1"/>
      <name val="Times New Roman"/>
      <family val="1"/>
      <charset val="204"/>
    </font>
    <font>
      <b/>
      <sz val="12"/>
      <color theme="1"/>
      <name val="Times New Roman"/>
      <family val="1"/>
      <charset val="204"/>
    </font>
    <font>
      <sz val="10"/>
      <color indexed="8"/>
      <name val="Times New Roman"/>
      <family val="1"/>
      <charset val="204"/>
    </font>
    <font>
      <sz val="12"/>
      <name val="Times New Roman"/>
      <family val="1"/>
      <charset val="204"/>
    </font>
    <font>
      <sz val="12"/>
      <color indexed="8"/>
      <name val="Times New Roman"/>
      <family val="1"/>
      <charset val="204"/>
    </font>
    <font>
      <sz val="12"/>
      <color theme="1"/>
      <name val="Times New Roman"/>
      <family val="1"/>
      <charset val="204"/>
    </font>
    <font>
      <sz val="11"/>
      <color theme="1"/>
      <name val="Calibri"/>
      <family val="2"/>
      <charset val="204"/>
      <scheme val="minor"/>
    </font>
    <font>
      <sz val="11"/>
      <name val="Times New Roman"/>
      <family val="1"/>
      <charset val="204"/>
    </font>
    <font>
      <sz val="11"/>
      <color rgb="FFFF00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65">
    <border>
      <left/>
      <right/>
      <top/>
      <bottom/>
      <diagonal/>
    </border>
    <border>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43" fontId="11" fillId="0" borderId="0" applyFont="0" applyFill="0" applyBorder="0" applyAlignment="0" applyProtection="0"/>
    <xf numFmtId="0" fontId="11" fillId="0" borderId="0"/>
    <xf numFmtId="0" fontId="22" fillId="0" borderId="0"/>
    <xf numFmtId="0" fontId="22" fillId="0" borderId="0"/>
  </cellStyleXfs>
  <cellXfs count="485">
    <xf numFmtId="0" fontId="0" fillId="0" borderId="0" xfId="0"/>
    <xf numFmtId="0" fontId="1"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7" fillId="0" borderId="0" xfId="0" applyFont="1" applyAlignment="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right"/>
    </xf>
    <xf numFmtId="0" fontId="5" fillId="0" borderId="0" xfId="0" applyFont="1" applyBorder="1" applyAlignment="1">
      <alignment horizontal="center"/>
    </xf>
    <xf numFmtId="0" fontId="2" fillId="0" borderId="0" xfId="0" applyFont="1" applyAlignment="1">
      <alignment horizontal="center" vertical="top"/>
    </xf>
    <xf numFmtId="0" fontId="1" fillId="0" borderId="1" xfId="0" applyFont="1" applyBorder="1" applyAlignment="1">
      <alignment horizontal="left"/>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5" fillId="0" borderId="26" xfId="0" applyNumberFormat="1" applyFont="1" applyBorder="1" applyAlignment="1">
      <alignment horizontal="right"/>
    </xf>
    <xf numFmtId="0" fontId="1" fillId="0" borderId="0" xfId="0" applyFont="1" applyAlignment="1">
      <alignment horizontal="left" vertical="center"/>
    </xf>
    <xf numFmtId="0" fontId="2" fillId="0" borderId="0" xfId="0" applyFont="1" applyAlignment="1">
      <alignment horizontal="center" vertical="top"/>
    </xf>
    <xf numFmtId="0" fontId="5" fillId="0" borderId="26" xfId="0" applyNumberFormat="1" applyFont="1" applyBorder="1" applyAlignment="1">
      <alignment horizontal="right"/>
    </xf>
    <xf numFmtId="0" fontId="1" fillId="0" borderId="0" xfId="0" applyFont="1" applyAlignment="1">
      <alignment vertical="center"/>
    </xf>
    <xf numFmtId="0" fontId="15" fillId="0" borderId="15" xfId="0" applyFont="1" applyBorder="1" applyAlignment="1">
      <alignment horizontal="center" wrapText="1"/>
    </xf>
    <xf numFmtId="0" fontId="14" fillId="0" borderId="11" xfId="0" applyFont="1" applyBorder="1" applyAlignment="1">
      <alignment horizontal="center" wrapText="1"/>
    </xf>
    <xf numFmtId="0" fontId="6" fillId="0" borderId="11" xfId="0" applyFont="1" applyBorder="1" applyAlignment="1">
      <alignment horizontal="center" vertical="center" wrapText="1"/>
    </xf>
    <xf numFmtId="0" fontId="16" fillId="2" borderId="11" xfId="0" applyFont="1" applyFill="1" applyBorder="1" applyAlignment="1">
      <alignment horizontal="left" wrapText="1"/>
    </xf>
    <xf numFmtId="0" fontId="16" fillId="2" borderId="11" xfId="0" applyFont="1" applyFill="1" applyBorder="1" applyAlignment="1">
      <alignment horizontal="center" wrapText="1"/>
    </xf>
    <xf numFmtId="4" fontId="16" fillId="2" borderId="11" xfId="0" applyNumberFormat="1" applyFont="1" applyFill="1" applyBorder="1" applyAlignment="1">
      <alignment horizontal="center" wrapText="1"/>
    </xf>
    <xf numFmtId="0" fontId="16" fillId="0" borderId="11" xfId="0" applyFont="1" applyBorder="1" applyAlignment="1">
      <alignment horizontal="left" wrapText="1"/>
    </xf>
    <xf numFmtId="0" fontId="16" fillId="0" borderId="11" xfId="0" applyFont="1" applyBorder="1" applyAlignment="1">
      <alignment horizontal="center" wrapText="1"/>
    </xf>
    <xf numFmtId="4" fontId="16" fillId="0" borderId="11" xfId="0" applyNumberFormat="1" applyFont="1" applyBorder="1" applyAlignment="1">
      <alignment horizontal="center" wrapText="1"/>
    </xf>
    <xf numFmtId="0" fontId="12" fillId="3" borderId="11" xfId="0" applyFont="1" applyFill="1" applyBorder="1" applyAlignment="1">
      <alignment horizontal="center" wrapText="1"/>
    </xf>
    <xf numFmtId="4" fontId="12" fillId="3" borderId="11" xfId="0" applyNumberFormat="1" applyFont="1" applyFill="1" applyBorder="1" applyAlignment="1">
      <alignment horizontal="center" wrapText="1"/>
    </xf>
    <xf numFmtId="0" fontId="16" fillId="0" borderId="11" xfId="0" applyFont="1" applyFill="1" applyBorder="1" applyAlignment="1">
      <alignment horizontal="left" wrapText="1"/>
    </xf>
    <xf numFmtId="0" fontId="16" fillId="0" borderId="11" xfId="0" applyFont="1" applyFill="1" applyBorder="1" applyAlignment="1">
      <alignment horizontal="center" wrapText="1"/>
    </xf>
    <xf numFmtId="4" fontId="16" fillId="0" borderId="11" xfId="0" applyNumberFormat="1" applyFont="1" applyFill="1" applyBorder="1" applyAlignment="1">
      <alignment horizontal="center" wrapText="1"/>
    </xf>
    <xf numFmtId="0" fontId="12" fillId="4" borderId="11" xfId="0" applyFont="1" applyFill="1" applyBorder="1" applyAlignment="1">
      <alignment wrapText="1"/>
    </xf>
    <xf numFmtId="4" fontId="12" fillId="4" borderId="11" xfId="0" applyNumberFormat="1" applyFont="1" applyFill="1" applyBorder="1" applyAlignment="1">
      <alignment horizontal="center" wrapText="1"/>
    </xf>
    <xf numFmtId="0" fontId="16" fillId="0" borderId="0" xfId="0" applyFont="1" applyAlignment="1">
      <alignment wrapText="1"/>
    </xf>
    <xf numFmtId="4" fontId="16" fillId="0" borderId="0" xfId="0" applyNumberFormat="1" applyFont="1" applyAlignment="1">
      <alignment horizontal="center" wrapText="1"/>
    </xf>
    <xf numFmtId="4" fontId="12" fillId="4" borderId="0" xfId="0" applyNumberFormat="1" applyFont="1" applyFill="1" applyAlignment="1">
      <alignment wrapText="1"/>
    </xf>
    <xf numFmtId="4" fontId="16" fillId="0" borderId="0" xfId="0" applyNumberFormat="1" applyFont="1" applyAlignment="1">
      <alignment wrapText="1"/>
    </xf>
    <xf numFmtId="0" fontId="16" fillId="0" borderId="0" xfId="0" applyFont="1" applyAlignment="1">
      <alignment horizontal="center" wrapText="1"/>
    </xf>
    <xf numFmtId="0" fontId="16" fillId="0" borderId="0" xfId="0" applyFont="1" applyAlignment="1">
      <alignment horizontal="justify"/>
    </xf>
    <xf numFmtId="0" fontId="16" fillId="0" borderId="55" xfId="0" applyFont="1" applyBorder="1" applyAlignment="1">
      <alignment horizontal="center" vertical="top" wrapText="1"/>
    </xf>
    <xf numFmtId="0" fontId="16" fillId="0" borderId="56" xfId="0" applyFont="1" applyBorder="1" applyAlignment="1">
      <alignment horizontal="center" vertical="top" wrapText="1"/>
    </xf>
    <xf numFmtId="0" fontId="16" fillId="0" borderId="57" xfId="0" applyFont="1" applyBorder="1" applyAlignment="1">
      <alignment horizontal="center" vertical="top" wrapText="1"/>
    </xf>
    <xf numFmtId="0" fontId="16" fillId="0" borderId="48" xfId="0" applyFont="1" applyBorder="1" applyAlignment="1">
      <alignment horizontal="left" vertical="top" wrapText="1"/>
    </xf>
    <xf numFmtId="0" fontId="16" fillId="0" borderId="48" xfId="0" applyFont="1" applyBorder="1" applyAlignment="1">
      <alignment horizontal="center" vertical="top" wrapText="1"/>
    </xf>
    <xf numFmtId="2" fontId="16" fillId="0" borderId="48" xfId="0" applyNumberFormat="1" applyFont="1" applyBorder="1" applyAlignment="1">
      <alignment vertical="top" wrapText="1"/>
    </xf>
    <xf numFmtId="2" fontId="16" fillId="0" borderId="48" xfId="0" applyNumberFormat="1" applyFont="1" applyBorder="1" applyAlignment="1">
      <alignment horizontal="center" vertical="top" wrapText="1"/>
    </xf>
    <xf numFmtId="0" fontId="16" fillId="0" borderId="48" xfId="0" applyFont="1" applyBorder="1" applyAlignment="1">
      <alignment vertical="top" wrapText="1"/>
    </xf>
    <xf numFmtId="0" fontId="16" fillId="0" borderId="57" xfId="0" applyFont="1" applyBorder="1" applyAlignment="1">
      <alignment vertical="top" wrapText="1"/>
    </xf>
    <xf numFmtId="0" fontId="5" fillId="0" borderId="11" xfId="2" applyFont="1" applyBorder="1" applyAlignment="1">
      <alignment horizontal="center" vertical="center"/>
    </xf>
    <xf numFmtId="0" fontId="5" fillId="0" borderId="11" xfId="2" applyFont="1" applyBorder="1" applyAlignment="1">
      <alignment horizontal="center" vertical="center" wrapText="1"/>
    </xf>
    <xf numFmtId="0" fontId="18" fillId="0" borderId="11" xfId="2" applyFont="1" applyBorder="1" applyAlignment="1">
      <alignment horizontal="center" vertical="center" wrapText="1"/>
    </xf>
    <xf numFmtId="2" fontId="19" fillId="0" borderId="11" xfId="2" applyNumberFormat="1" applyFont="1" applyBorder="1" applyAlignment="1">
      <alignment horizontal="center" vertical="center" wrapText="1"/>
    </xf>
    <xf numFmtId="2" fontId="20" fillId="0" borderId="11" xfId="2" applyNumberFormat="1" applyFont="1" applyBorder="1" applyAlignment="1">
      <alignment horizontal="center" vertical="center" wrapText="1"/>
    </xf>
    <xf numFmtId="0" fontId="5" fillId="0" borderId="4" xfId="2" applyFont="1" applyBorder="1" applyAlignment="1">
      <alignment horizontal="center" vertical="center"/>
    </xf>
    <xf numFmtId="0" fontId="5" fillId="0" borderId="4" xfId="2" applyFont="1" applyBorder="1" applyAlignment="1">
      <alignment horizontal="center" vertical="center" wrapText="1"/>
    </xf>
    <xf numFmtId="0" fontId="18" fillId="0" borderId="4" xfId="2" applyFont="1" applyBorder="1" applyAlignment="1">
      <alignment horizontal="center" vertical="center" wrapText="1"/>
    </xf>
    <xf numFmtId="0" fontId="16" fillId="0" borderId="11" xfId="0" applyFont="1" applyFill="1" applyBorder="1"/>
    <xf numFmtId="0" fontId="15" fillId="0" borderId="11" xfId="0" applyFont="1" applyBorder="1"/>
    <xf numFmtId="0" fontId="0" fillId="0" borderId="11" xfId="0" applyBorder="1"/>
    <xf numFmtId="0" fontId="16" fillId="0" borderId="11" xfId="0" applyFont="1" applyBorder="1" applyAlignment="1">
      <alignment wrapText="1"/>
    </xf>
    <xf numFmtId="2" fontId="16" fillId="0" borderId="11" xfId="0" applyNumberFormat="1" applyFont="1" applyBorder="1"/>
    <xf numFmtId="2" fontId="16" fillId="0" borderId="11" xfId="0" applyNumberFormat="1" applyFont="1" applyBorder="1" applyAlignment="1">
      <alignment wrapText="1"/>
    </xf>
    <xf numFmtId="0" fontId="13" fillId="0" borderId="11" xfId="0" applyFont="1" applyBorder="1" applyAlignment="1">
      <alignment wrapText="1"/>
    </xf>
    <xf numFmtId="0" fontId="16" fillId="0" borderId="11" xfId="0" applyFont="1" applyFill="1" applyBorder="1" applyAlignment="1">
      <alignment wrapText="1"/>
    </xf>
    <xf numFmtId="2" fontId="16" fillId="0" borderId="11" xfId="0" applyNumberFormat="1" applyFont="1" applyFill="1" applyBorder="1" applyAlignment="1">
      <alignment wrapText="1"/>
    </xf>
    <xf numFmtId="0" fontId="0" fillId="0" borderId="0" xfId="0" applyBorder="1"/>
    <xf numFmtId="0" fontId="16" fillId="0" borderId="16" xfId="0" applyFont="1" applyBorder="1" applyAlignment="1">
      <alignment vertical="center"/>
    </xf>
    <xf numFmtId="0" fontId="16" fillId="0" borderId="11" xfId="0" applyFont="1" applyBorder="1" applyAlignment="1">
      <alignment horizontal="left"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xf>
    <xf numFmtId="0" fontId="16" fillId="0" borderId="16" xfId="0" applyFont="1" applyBorder="1" applyAlignment="1">
      <alignment vertical="center" wrapText="1"/>
    </xf>
    <xf numFmtId="0" fontId="16" fillId="0" borderId="11" xfId="0" applyFont="1" applyBorder="1" applyAlignment="1">
      <alignment vertical="center" wrapText="1"/>
    </xf>
    <xf numFmtId="2" fontId="16" fillId="0" borderId="11" xfId="0" applyNumberFormat="1" applyFont="1" applyBorder="1" applyAlignment="1">
      <alignment horizontal="center" vertical="center"/>
    </xf>
    <xf numFmtId="0" fontId="16" fillId="0" borderId="48" xfId="0" applyFont="1" applyBorder="1" applyAlignment="1">
      <alignment horizontal="center" vertical="center" wrapText="1"/>
    </xf>
    <xf numFmtId="2" fontId="16" fillId="0" borderId="48" xfId="0" applyNumberFormat="1" applyFont="1" applyBorder="1" applyAlignment="1">
      <alignment horizontal="center" vertical="center" wrapText="1"/>
    </xf>
    <xf numFmtId="0" fontId="16" fillId="0" borderId="59" xfId="0" applyFont="1" applyBorder="1" applyAlignment="1">
      <alignment horizontal="center" vertical="top" wrapText="1"/>
    </xf>
    <xf numFmtId="0" fontId="16" fillId="0" borderId="28" xfId="0" applyFont="1" applyBorder="1" applyAlignment="1">
      <alignment horizontal="center" vertical="top" wrapText="1"/>
    </xf>
    <xf numFmtId="0" fontId="16" fillId="0" borderId="11" xfId="0" applyFont="1" applyBorder="1" applyAlignment="1">
      <alignment horizontal="center" vertical="top" wrapText="1"/>
    </xf>
    <xf numFmtId="0" fontId="16" fillId="0" borderId="11" xfId="0" applyFont="1" applyFill="1" applyBorder="1" applyAlignment="1">
      <alignment horizontal="left" vertical="center" wrapText="1"/>
    </xf>
    <xf numFmtId="2" fontId="16" fillId="0" borderId="11" xfId="0" applyNumberFormat="1" applyFont="1" applyBorder="1" applyAlignment="1">
      <alignment horizontal="center" vertical="top" wrapText="1"/>
    </xf>
    <xf numFmtId="2" fontId="16" fillId="0" borderId="11" xfId="0" applyNumberFormat="1" applyFont="1" applyBorder="1" applyAlignment="1">
      <alignment horizontal="center" vertical="center" wrapText="1"/>
    </xf>
    <xf numFmtId="0" fontId="0" fillId="0" borderId="34" xfId="0" applyBorder="1" applyAlignment="1">
      <alignment vertical="center"/>
    </xf>
    <xf numFmtId="0" fontId="0" fillId="0" borderId="11" xfId="0" applyBorder="1" applyAlignment="1">
      <alignment vertical="center"/>
    </xf>
    <xf numFmtId="0" fontId="16" fillId="0" borderId="11" xfId="0" applyFont="1" applyBorder="1" applyAlignment="1">
      <alignment vertical="center"/>
    </xf>
    <xf numFmtId="0" fontId="16" fillId="0" borderId="35" xfId="0" applyFont="1" applyBorder="1" applyAlignment="1">
      <alignment wrapText="1"/>
    </xf>
    <xf numFmtId="0" fontId="16" fillId="0" borderId="35" xfId="0" applyFont="1" applyBorder="1"/>
    <xf numFmtId="0" fontId="16" fillId="0" borderId="35" xfId="0" applyFont="1" applyBorder="1" applyAlignment="1">
      <alignment vertical="center"/>
    </xf>
    <xf numFmtId="0" fontId="16" fillId="0" borderId="11" xfId="0" applyFont="1" applyFill="1" applyBorder="1" applyAlignment="1">
      <alignment vertical="center" wrapText="1"/>
    </xf>
    <xf numFmtId="0" fontId="21" fillId="0" borderId="0" xfId="0" applyFont="1" applyAlignment="1">
      <alignment horizontal="justify"/>
    </xf>
    <xf numFmtId="0" fontId="16" fillId="0" borderId="11" xfId="0" applyFont="1" applyBorder="1" applyAlignment="1">
      <alignment vertical="top" wrapText="1"/>
    </xf>
    <xf numFmtId="4" fontId="23" fillId="2" borderId="11" xfId="3" applyNumberFormat="1" applyFont="1" applyFill="1" applyBorder="1" applyAlignment="1">
      <alignment horizontal="center" vertical="center" wrapText="1"/>
    </xf>
    <xf numFmtId="0" fontId="23" fillId="2" borderId="11" xfId="0" applyFont="1" applyFill="1" applyBorder="1" applyAlignment="1">
      <alignment horizontal="center" vertical="top" wrapText="1"/>
    </xf>
    <xf numFmtId="0" fontId="23" fillId="2" borderId="11" xfId="0" applyFont="1" applyFill="1" applyBorder="1" applyAlignment="1">
      <alignment vertical="top" wrapText="1"/>
    </xf>
    <xf numFmtId="2" fontId="23" fillId="2" borderId="11" xfId="0" applyNumberFormat="1" applyFont="1" applyFill="1" applyBorder="1" applyAlignment="1">
      <alignment vertical="top" wrapText="1"/>
    </xf>
    <xf numFmtId="4" fontId="23" fillId="2" borderId="11" xfId="4" applyNumberFormat="1" applyFont="1" applyFill="1" applyBorder="1" applyAlignment="1">
      <alignment horizontal="center" vertical="center" wrapText="1"/>
    </xf>
    <xf numFmtId="0" fontId="12" fillId="0" borderId="48" xfId="0" applyFont="1" applyBorder="1" applyAlignment="1">
      <alignment horizontal="center" vertical="top" wrapText="1"/>
    </xf>
    <xf numFmtId="0" fontId="12" fillId="0" borderId="48" xfId="0" applyFont="1" applyBorder="1" applyAlignment="1">
      <alignment vertical="top" wrapText="1"/>
    </xf>
    <xf numFmtId="1" fontId="16" fillId="0" borderId="48" xfId="0" applyNumberFormat="1" applyFont="1" applyBorder="1" applyAlignment="1">
      <alignment vertical="top" wrapText="1"/>
    </xf>
    <xf numFmtId="0" fontId="24" fillId="0" borderId="0" xfId="0" applyFont="1"/>
    <xf numFmtId="2" fontId="0" fillId="0" borderId="0" xfId="0" applyNumberFormat="1"/>
    <xf numFmtId="0" fontId="21" fillId="0" borderId="0" xfId="0" applyFont="1"/>
    <xf numFmtId="43" fontId="5" fillId="0" borderId="0" xfId="0" applyNumberFormat="1" applyFont="1" applyAlignment="1">
      <alignment horizontal="center"/>
    </xf>
    <xf numFmtId="0" fontId="5" fillId="0" borderId="0" xfId="0" applyFont="1" applyAlignment="1">
      <alignment horizontal="center"/>
    </xf>
    <xf numFmtId="0" fontId="5" fillId="0" borderId="0" xfId="0" applyFont="1" applyFill="1" applyBorder="1" applyAlignment="1">
      <alignment horizontal="left" indent="2"/>
    </xf>
    <xf numFmtId="0" fontId="5" fillId="0" borderId="28" xfId="0" applyFont="1" applyFill="1" applyBorder="1" applyAlignment="1">
      <alignment horizontal="left" indent="2"/>
    </xf>
    <xf numFmtId="49" fontId="3" fillId="0" borderId="1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5" xfId="0" applyNumberFormat="1" applyFont="1" applyBorder="1" applyAlignment="1">
      <alignment horizontal="center" vertical="center"/>
    </xf>
    <xf numFmtId="43" fontId="3" fillId="0" borderId="11" xfId="1" applyFont="1" applyBorder="1" applyAlignment="1">
      <alignment horizontal="right"/>
    </xf>
    <xf numFmtId="0" fontId="5" fillId="0" borderId="16" xfId="0" applyNumberFormat="1" applyFont="1" applyBorder="1" applyAlignment="1">
      <alignment horizontal="right"/>
    </xf>
    <xf numFmtId="0" fontId="5" fillId="0" borderId="1" xfId="0" applyNumberFormat="1" applyFont="1" applyBorder="1" applyAlignment="1">
      <alignment horizontal="right"/>
    </xf>
    <xf numFmtId="0" fontId="5" fillId="0" borderId="17" xfId="0" applyNumberFormat="1" applyFont="1" applyBorder="1" applyAlignment="1">
      <alignment horizontal="right"/>
    </xf>
    <xf numFmtId="43" fontId="3" fillId="0" borderId="34" xfId="1" applyFont="1" applyBorder="1" applyAlignment="1">
      <alignment horizontal="right"/>
    </xf>
    <xf numFmtId="0" fontId="5" fillId="0" borderId="34" xfId="0" applyNumberFormat="1" applyFont="1" applyBorder="1" applyAlignment="1">
      <alignment horizontal="center"/>
    </xf>
    <xf numFmtId="0" fontId="5" fillId="0" borderId="37"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49" fontId="5" fillId="0" borderId="4" xfId="0" applyNumberFormat="1" applyFont="1" applyBorder="1" applyAlignment="1">
      <alignment horizontal="center"/>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5" xfId="0" applyNumberFormat="1" applyFont="1" applyBorder="1" applyAlignment="1">
      <alignment horizontal="center"/>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0" fontId="5" fillId="0" borderId="20" xfId="0" applyFont="1" applyFill="1" applyBorder="1" applyAlignment="1">
      <alignment horizontal="left" indent="3"/>
    </xf>
    <xf numFmtId="0" fontId="5" fillId="0" borderId="26" xfId="0" applyFont="1" applyFill="1" applyBorder="1" applyAlignment="1">
      <alignment horizontal="left" indent="3"/>
    </xf>
    <xf numFmtId="0" fontId="5" fillId="0" borderId="4" xfId="0" applyFont="1" applyFill="1" applyBorder="1" applyAlignment="1">
      <alignment horizontal="left" indent="2"/>
    </xf>
    <xf numFmtId="49" fontId="5" fillId="0" borderId="45" xfId="0" applyNumberFormat="1" applyFont="1" applyBorder="1" applyAlignment="1">
      <alignment horizontal="center"/>
    </xf>
    <xf numFmtId="49" fontId="5" fillId="0" borderId="0" xfId="0" applyNumberFormat="1" applyFont="1" applyBorder="1" applyAlignment="1">
      <alignment horizontal="center"/>
    </xf>
    <xf numFmtId="49" fontId="5" fillId="0" borderId="30" xfId="0" applyNumberFormat="1" applyFont="1" applyBorder="1" applyAlignment="1">
      <alignment horizontal="center"/>
    </xf>
    <xf numFmtId="49" fontId="5" fillId="0" borderId="29" xfId="0" applyNumberFormat="1" applyFont="1" applyBorder="1" applyAlignment="1">
      <alignment horizontal="center"/>
    </xf>
    <xf numFmtId="0" fontId="5" fillId="0" borderId="0" xfId="0" applyFont="1" applyBorder="1" applyAlignment="1">
      <alignment horizontal="left" indent="2"/>
    </xf>
    <xf numFmtId="0" fontId="5" fillId="0" borderId="28" xfId="0" applyFont="1" applyBorder="1" applyAlignment="1">
      <alignment horizontal="left" indent="2"/>
    </xf>
    <xf numFmtId="0" fontId="5" fillId="0" borderId="11" xfId="0" applyNumberFormat="1" applyFont="1" applyBorder="1" applyAlignment="1">
      <alignment horizontal="right"/>
    </xf>
    <xf numFmtId="0" fontId="5" fillId="0" borderId="12" xfId="0" applyNumberFormat="1" applyFont="1" applyBorder="1" applyAlignment="1">
      <alignment horizontal="right"/>
    </xf>
    <xf numFmtId="0" fontId="5" fillId="0" borderId="4" xfId="0" applyFont="1" applyBorder="1" applyAlignment="1">
      <alignment horizontal="left" indent="3"/>
    </xf>
    <xf numFmtId="0" fontId="5" fillId="0" borderId="0" xfId="0" applyFont="1" applyBorder="1" applyAlignment="1">
      <alignment horizontal="left" indent="3"/>
    </xf>
    <xf numFmtId="0" fontId="5" fillId="0" borderId="28" xfId="0" applyFont="1" applyBorder="1" applyAlignment="1">
      <alignment horizontal="left" indent="3"/>
    </xf>
    <xf numFmtId="43" fontId="3" fillId="0" borderId="16" xfId="1" applyFont="1" applyBorder="1" applyAlignment="1">
      <alignment horizontal="center"/>
    </xf>
    <xf numFmtId="43" fontId="3" fillId="0" borderId="1" xfId="1" applyFont="1" applyBorder="1" applyAlignment="1">
      <alignment horizontal="center"/>
    </xf>
    <xf numFmtId="43" fontId="3" fillId="0" borderId="15" xfId="1" applyFont="1" applyBorder="1" applyAlignment="1">
      <alignment horizontal="center"/>
    </xf>
    <xf numFmtId="0" fontId="5" fillId="0" borderId="16" xfId="0" applyNumberFormat="1" applyFont="1" applyBorder="1" applyAlignment="1">
      <alignment horizontal="center"/>
    </xf>
    <xf numFmtId="0" fontId="5" fillId="0" borderId="1" xfId="0" applyNumberFormat="1" applyFont="1" applyBorder="1" applyAlignment="1">
      <alignment horizontal="center"/>
    </xf>
    <xf numFmtId="0" fontId="5" fillId="0" borderId="4" xfId="0" applyFont="1" applyFill="1" applyBorder="1" applyAlignment="1">
      <alignment horizontal="left" indent="3"/>
    </xf>
    <xf numFmtId="0" fontId="6" fillId="0" borderId="20" xfId="0" applyFont="1" applyBorder="1" applyAlignment="1"/>
    <xf numFmtId="0" fontId="6" fillId="0" borderId="26" xfId="0" applyFont="1" applyBorder="1" applyAlignment="1"/>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45" xfId="0" applyNumberFormat="1" applyFont="1" applyBorder="1" applyAlignment="1">
      <alignment horizontal="center"/>
    </xf>
    <xf numFmtId="49" fontId="6" fillId="0" borderId="0" xfId="0" applyNumberFormat="1" applyFont="1" applyBorder="1" applyAlignment="1">
      <alignment horizontal="center"/>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4"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9" fontId="6" fillId="0" borderId="29" xfId="0" applyNumberFormat="1" applyFont="1" applyBorder="1" applyAlignment="1">
      <alignment horizontal="center"/>
    </xf>
    <xf numFmtId="49" fontId="6" fillId="0" borderId="25" xfId="0" applyNumberFormat="1" applyFont="1" applyBorder="1" applyAlignment="1">
      <alignment horizontal="center"/>
    </xf>
    <xf numFmtId="0" fontId="6" fillId="0" borderId="0" xfId="0" applyFont="1" applyBorder="1" applyAlignment="1"/>
    <xf numFmtId="0" fontId="6" fillId="0" borderId="28" xfId="0" applyFont="1" applyBorder="1" applyAlignment="1"/>
    <xf numFmtId="0" fontId="5" fillId="0" borderId="4" xfId="0" applyFont="1" applyBorder="1" applyAlignment="1">
      <alignment horizontal="left" indent="2"/>
    </xf>
    <xf numFmtId="0" fontId="5" fillId="0" borderId="20" xfId="0" applyFont="1" applyFill="1" applyBorder="1" applyAlignment="1">
      <alignment horizontal="left" indent="2"/>
    </xf>
    <xf numFmtId="0" fontId="5" fillId="0" borderId="26" xfId="0" applyFont="1" applyFill="1" applyBorder="1" applyAlignment="1">
      <alignment horizontal="left" indent="2"/>
    </xf>
    <xf numFmtId="0" fontId="5" fillId="0" borderId="20" xfId="0" applyFont="1" applyBorder="1" applyAlignment="1">
      <alignment horizontal="left" indent="3"/>
    </xf>
    <xf numFmtId="0" fontId="5" fillId="0" borderId="26" xfId="0" applyFont="1" applyBorder="1" applyAlignment="1">
      <alignment horizontal="left" indent="3"/>
    </xf>
    <xf numFmtId="43" fontId="3" fillId="0" borderId="24" xfId="1" applyFont="1" applyBorder="1" applyAlignment="1">
      <alignment horizontal="right"/>
    </xf>
    <xf numFmtId="43" fontId="3" fillId="0" borderId="20" xfId="1" applyFont="1" applyBorder="1" applyAlignment="1">
      <alignment horizontal="right"/>
    </xf>
    <xf numFmtId="43" fontId="3" fillId="0" borderId="21" xfId="1" applyFont="1" applyBorder="1" applyAlignment="1">
      <alignment horizontal="right"/>
    </xf>
    <xf numFmtId="0" fontId="5" fillId="0" borderId="24" xfId="0" applyNumberFormat="1" applyFont="1" applyBorder="1" applyAlignment="1">
      <alignment horizontal="right"/>
    </xf>
    <xf numFmtId="0" fontId="5" fillId="0" borderId="20" xfId="0" applyNumberFormat="1" applyFont="1" applyBorder="1" applyAlignment="1">
      <alignment horizontal="right"/>
    </xf>
    <xf numFmtId="0" fontId="5" fillId="0" borderId="26" xfId="0" applyNumberFormat="1" applyFont="1" applyBorder="1" applyAlignment="1">
      <alignment horizontal="right"/>
    </xf>
    <xf numFmtId="43" fontId="3" fillId="0" borderId="29" xfId="1" applyFont="1" applyBorder="1" applyAlignment="1">
      <alignment horizontal="right"/>
    </xf>
    <xf numFmtId="43" fontId="3" fillId="0" borderId="0" xfId="1" applyFont="1" applyBorder="1" applyAlignment="1">
      <alignment horizontal="right"/>
    </xf>
    <xf numFmtId="43" fontId="3" fillId="0" borderId="30" xfId="1" applyFont="1" applyBorder="1" applyAlignment="1">
      <alignment horizontal="right"/>
    </xf>
    <xf numFmtId="43" fontId="3" fillId="0" borderId="25" xfId="1" applyFont="1" applyBorder="1" applyAlignment="1">
      <alignment horizontal="right"/>
    </xf>
    <xf numFmtId="43" fontId="3" fillId="0" borderId="4" xfId="1" applyFont="1" applyBorder="1" applyAlignment="1">
      <alignment horizontal="right"/>
    </xf>
    <xf numFmtId="43" fontId="3" fillId="0" borderId="23" xfId="1" applyFont="1" applyBorder="1" applyAlignment="1">
      <alignment horizontal="right"/>
    </xf>
    <xf numFmtId="49" fontId="5" fillId="0" borderId="18" xfId="0" applyNumberFormat="1" applyFont="1" applyBorder="1" applyAlignment="1">
      <alignment horizontal="center"/>
    </xf>
    <xf numFmtId="49" fontId="5" fillId="0" borderId="11" xfId="0" applyNumberFormat="1" applyFont="1" applyBorder="1" applyAlignment="1">
      <alignment horizontal="center"/>
    </xf>
    <xf numFmtId="0" fontId="5" fillId="0" borderId="20" xfId="0" applyFont="1" applyBorder="1" applyAlignment="1">
      <alignment horizontal="left" vertical="top"/>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28" xfId="0" applyFont="1" applyBorder="1" applyAlignment="1">
      <alignment horizontal="left" vertical="top"/>
    </xf>
    <xf numFmtId="0" fontId="5" fillId="0" borderId="4" xfId="0" applyFont="1" applyBorder="1" applyAlignment="1">
      <alignment horizontal="left" vertical="top"/>
    </xf>
    <xf numFmtId="0" fontId="5" fillId="0" borderId="13" xfId="0" applyFont="1" applyBorder="1" applyAlignment="1">
      <alignment horizontal="left" vertical="top"/>
    </xf>
    <xf numFmtId="43" fontId="3" fillId="0" borderId="16" xfId="1" applyFont="1" applyBorder="1" applyAlignment="1">
      <alignment horizontal="right"/>
    </xf>
    <xf numFmtId="43" fontId="3" fillId="0" borderId="1" xfId="1" applyFont="1" applyBorder="1" applyAlignment="1">
      <alignment horizontal="right"/>
    </xf>
    <xf numFmtId="43" fontId="3" fillId="0" borderId="15" xfId="1" applyFont="1" applyBorder="1" applyAlignment="1">
      <alignment horizontal="right"/>
    </xf>
    <xf numFmtId="0" fontId="5" fillId="0" borderId="21" xfId="0" applyFont="1" applyBorder="1" applyAlignment="1">
      <alignment horizontal="left" indent="1"/>
    </xf>
    <xf numFmtId="0" fontId="5" fillId="0" borderId="27" xfId="0" applyFont="1" applyBorder="1" applyAlignment="1">
      <alignment horizontal="left" indent="1"/>
    </xf>
    <xf numFmtId="0" fontId="5" fillId="0" borderId="38" xfId="0" applyFont="1" applyBorder="1" applyAlignment="1">
      <alignment horizontal="left" indent="1"/>
    </xf>
    <xf numFmtId="0" fontId="5" fillId="0" borderId="25" xfId="0" applyNumberFormat="1" applyFont="1" applyBorder="1" applyAlignment="1">
      <alignment horizontal="right"/>
    </xf>
    <xf numFmtId="0" fontId="5" fillId="0" borderId="4" xfId="0" applyNumberFormat="1" applyFont="1" applyBorder="1" applyAlignment="1">
      <alignment horizontal="right"/>
    </xf>
    <xf numFmtId="0" fontId="5" fillId="0" borderId="13" xfId="0" applyNumberFormat="1" applyFont="1" applyBorder="1" applyAlignment="1">
      <alignment horizontal="right"/>
    </xf>
    <xf numFmtId="0" fontId="5" fillId="0" borderId="24" xfId="0" applyNumberFormat="1" applyFont="1" applyBorder="1" applyAlignment="1">
      <alignment horizontal="center"/>
    </xf>
    <xf numFmtId="0" fontId="5" fillId="0" borderId="20" xfId="0" applyNumberFormat="1" applyFont="1" applyBorder="1" applyAlignment="1">
      <alignment horizontal="center"/>
    </xf>
    <xf numFmtId="0" fontId="5" fillId="0" borderId="26" xfId="0" applyNumberFormat="1" applyFont="1" applyBorder="1" applyAlignment="1">
      <alignment horizontal="center"/>
    </xf>
    <xf numFmtId="0" fontId="5" fillId="0" borderId="25" xfId="0" applyNumberFormat="1" applyFont="1" applyBorder="1" applyAlignment="1">
      <alignment horizontal="center"/>
    </xf>
    <xf numFmtId="0" fontId="5" fillId="0" borderId="4" xfId="0" applyNumberFormat="1" applyFont="1" applyBorder="1" applyAlignment="1">
      <alignment horizontal="center"/>
    </xf>
    <xf numFmtId="0" fontId="5" fillId="0" borderId="13" xfId="0" applyNumberFormat="1" applyFont="1" applyBorder="1" applyAlignment="1">
      <alignment horizontal="center"/>
    </xf>
    <xf numFmtId="0" fontId="5" fillId="0" borderId="1" xfId="0" applyFont="1" applyBorder="1" applyAlignment="1">
      <alignment horizontal="left" indent="1"/>
    </xf>
    <xf numFmtId="0" fontId="5" fillId="0" borderId="29" xfId="0" applyNumberFormat="1" applyFont="1" applyBorder="1" applyAlignment="1">
      <alignment horizontal="right"/>
    </xf>
    <xf numFmtId="0" fontId="5" fillId="0" borderId="0" xfId="0" applyNumberFormat="1" applyFont="1" applyBorder="1" applyAlignment="1">
      <alignment horizontal="right"/>
    </xf>
    <xf numFmtId="0" fontId="5" fillId="0" borderId="28" xfId="0" applyNumberFormat="1" applyFont="1" applyBorder="1" applyAlignment="1">
      <alignment horizontal="right"/>
    </xf>
    <xf numFmtId="43" fontId="3" fillId="0" borderId="24" xfId="1" applyFont="1" applyBorder="1" applyAlignment="1">
      <alignment horizontal="center"/>
    </xf>
    <xf numFmtId="43" fontId="3" fillId="0" borderId="20" xfId="1" applyFont="1" applyBorder="1" applyAlignment="1">
      <alignment horizontal="center"/>
    </xf>
    <xf numFmtId="43" fontId="3" fillId="0" borderId="21" xfId="1" applyFont="1" applyBorder="1" applyAlignment="1">
      <alignment horizontal="center"/>
    </xf>
    <xf numFmtId="43" fontId="3" fillId="0" borderId="29" xfId="1" applyFont="1" applyBorder="1" applyAlignment="1">
      <alignment horizontal="center"/>
    </xf>
    <xf numFmtId="43" fontId="3" fillId="0" borderId="0" xfId="1" applyFont="1" applyBorder="1" applyAlignment="1">
      <alignment horizontal="center"/>
    </xf>
    <xf numFmtId="43" fontId="3" fillId="0" borderId="30" xfId="1" applyFont="1" applyBorder="1" applyAlignment="1">
      <alignment horizontal="center"/>
    </xf>
    <xf numFmtId="43" fontId="3" fillId="0" borderId="25" xfId="1" applyFont="1" applyBorder="1" applyAlignment="1">
      <alignment horizontal="center"/>
    </xf>
    <xf numFmtId="43" fontId="3" fillId="0" borderId="4" xfId="1" applyFont="1" applyBorder="1" applyAlignment="1">
      <alignment horizontal="center"/>
    </xf>
    <xf numFmtId="43" fontId="3" fillId="0" borderId="23" xfId="1" applyFont="1" applyBorder="1" applyAlignment="1">
      <alignment horizontal="center"/>
    </xf>
    <xf numFmtId="0" fontId="6" fillId="0" borderId="20" xfId="0" applyFont="1" applyBorder="1" applyAlignment="1">
      <alignment horizontal="left" vertical="top"/>
    </xf>
    <xf numFmtId="0" fontId="6" fillId="0" borderId="26" xfId="0" applyFont="1" applyBorder="1" applyAlignment="1">
      <alignment horizontal="left" vertical="top"/>
    </xf>
    <xf numFmtId="0" fontId="6" fillId="0" borderId="0" xfId="0" applyFont="1" applyBorder="1" applyAlignment="1">
      <alignment horizontal="left" vertical="top"/>
    </xf>
    <xf numFmtId="0" fontId="6" fillId="0" borderId="28" xfId="0" applyFont="1" applyBorder="1" applyAlignment="1">
      <alignment horizontal="left" vertical="top"/>
    </xf>
    <xf numFmtId="0" fontId="6" fillId="0" borderId="4" xfId="0" applyFont="1" applyBorder="1" applyAlignment="1">
      <alignment horizontal="left" vertical="top"/>
    </xf>
    <xf numFmtId="0" fontId="6" fillId="0" borderId="13" xfId="0" applyFont="1" applyBorder="1" applyAlignment="1">
      <alignment horizontal="left" vertical="top"/>
    </xf>
    <xf numFmtId="0" fontId="5" fillId="0" borderId="4" xfId="0" applyFont="1" applyBorder="1" applyAlignment="1">
      <alignment horizontal="center"/>
    </xf>
    <xf numFmtId="0" fontId="2" fillId="0" borderId="0" xfId="0" applyFont="1" applyAlignment="1">
      <alignment horizontal="center" vertical="top"/>
    </xf>
    <xf numFmtId="49" fontId="6" fillId="0" borderId="11" xfId="0" applyNumberFormat="1" applyFont="1" applyBorder="1" applyAlignment="1">
      <alignment horizontal="center"/>
    </xf>
    <xf numFmtId="0" fontId="2" fillId="0" borderId="20" xfId="0" applyFont="1" applyBorder="1" applyAlignment="1">
      <alignment horizontal="center" vertical="top"/>
    </xf>
    <xf numFmtId="49" fontId="5" fillId="0" borderId="4" xfId="0" applyNumberFormat="1" applyFont="1" applyBorder="1" applyAlignment="1">
      <alignment horizontal="left"/>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5" fillId="0" borderId="12" xfId="0" applyNumberFormat="1" applyFont="1" applyBorder="1" applyAlignment="1">
      <alignment horizontal="center"/>
    </xf>
    <xf numFmtId="49" fontId="5" fillId="0" borderId="16" xfId="0" applyNumberFormat="1" applyFont="1" applyBorder="1" applyAlignment="1">
      <alignment horizontal="center"/>
    </xf>
    <xf numFmtId="49" fontId="5" fillId="0" borderId="1" xfId="0" applyNumberFormat="1" applyFont="1" applyBorder="1" applyAlignment="1">
      <alignment horizontal="center"/>
    </xf>
    <xf numFmtId="49" fontId="5" fillId="0" borderId="15" xfId="0" applyNumberFormat="1" applyFont="1" applyBorder="1" applyAlignment="1">
      <alignment horizontal="center"/>
    </xf>
    <xf numFmtId="49" fontId="7" fillId="0" borderId="4" xfId="0" applyNumberFormat="1" applyFont="1" applyBorder="1" applyAlignment="1">
      <alignment horizontal="left"/>
    </xf>
    <xf numFmtId="0" fontId="5" fillId="0" borderId="0" xfId="0" applyFont="1" applyAlignment="1">
      <alignment horizontal="right"/>
    </xf>
    <xf numFmtId="0" fontId="3" fillId="0" borderId="29" xfId="0"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0" fontId="3" fillId="0" borderId="11" xfId="0" applyFont="1" applyBorder="1" applyAlignment="1">
      <alignment horizontal="center" vertical="center"/>
    </xf>
    <xf numFmtId="0" fontId="5" fillId="0" borderId="34" xfId="0" applyNumberFormat="1" applyFont="1" applyBorder="1" applyAlignment="1">
      <alignment horizontal="right"/>
    </xf>
    <xf numFmtId="0" fontId="5" fillId="0" borderId="37" xfId="0" applyNumberFormat="1" applyFont="1" applyBorder="1" applyAlignment="1">
      <alignment horizontal="right"/>
    </xf>
    <xf numFmtId="0" fontId="6" fillId="0" borderId="0" xfId="0" applyFont="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42" xfId="0" applyNumberFormat="1" applyFont="1" applyBorder="1" applyAlignment="1">
      <alignment horizontal="center"/>
    </xf>
    <xf numFmtId="49" fontId="5" fillId="0" borderId="35" xfId="0" applyNumberFormat="1" applyFont="1" applyBorder="1" applyAlignment="1">
      <alignment horizontal="center"/>
    </xf>
    <xf numFmtId="49" fontId="5" fillId="0" borderId="43" xfId="0" applyNumberFormat="1"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54" xfId="0"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4"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5" fillId="0" borderId="34" xfId="0" applyNumberFormat="1" applyFont="1" applyBorder="1" applyAlignment="1">
      <alignment horizontal="center"/>
    </xf>
    <xf numFmtId="0" fontId="3" fillId="0" borderId="27" xfId="0" applyFont="1" applyBorder="1" applyAlignment="1">
      <alignment horizontal="center" vertical="center"/>
    </xf>
    <xf numFmtId="0" fontId="5" fillId="0" borderId="21" xfId="0" applyFont="1" applyBorder="1" applyAlignment="1">
      <alignment horizontal="left" indent="2"/>
    </xf>
    <xf numFmtId="0" fontId="5" fillId="0" borderId="27" xfId="0" applyFont="1" applyBorder="1" applyAlignment="1">
      <alignment horizontal="left" indent="2"/>
    </xf>
    <xf numFmtId="0" fontId="5" fillId="0" borderId="24" xfId="0" applyFont="1" applyBorder="1" applyAlignment="1">
      <alignment horizontal="left" indent="2"/>
    </xf>
    <xf numFmtId="0" fontId="5" fillId="0" borderId="20" xfId="0" applyFont="1" applyBorder="1" applyAlignment="1">
      <alignment horizontal="left" indent="1"/>
    </xf>
    <xf numFmtId="0" fontId="5" fillId="0" borderId="26" xfId="0" applyFont="1" applyBorder="1" applyAlignment="1">
      <alignment horizontal="left" indent="1"/>
    </xf>
    <xf numFmtId="0" fontId="5" fillId="0" borderId="20" xfId="0" applyFont="1" applyBorder="1" applyAlignment="1">
      <alignment horizontal="left" indent="2"/>
    </xf>
    <xf numFmtId="0" fontId="5" fillId="0" borderId="1" xfId="0" applyFont="1" applyBorder="1" applyAlignment="1">
      <alignment horizontal="left" indent="2"/>
    </xf>
    <xf numFmtId="0" fontId="5" fillId="0" borderId="17" xfId="0" applyFont="1" applyBorder="1" applyAlignment="1">
      <alignment horizontal="left" indent="2"/>
    </xf>
    <xf numFmtId="49" fontId="5" fillId="0" borderId="14" xfId="0" applyNumberFormat="1" applyFont="1" applyBorder="1" applyAlignment="1">
      <alignment horizontal="center"/>
    </xf>
    <xf numFmtId="0" fontId="5" fillId="0" borderId="4" xfId="0" applyFont="1" applyBorder="1" applyAlignment="1">
      <alignment horizontal="left" indent="1"/>
    </xf>
    <xf numFmtId="0" fontId="5" fillId="0" borderId="13" xfId="0" applyFont="1" applyBorder="1" applyAlignment="1">
      <alignment horizontal="left" indent="1"/>
    </xf>
    <xf numFmtId="49" fontId="3" fillId="0" borderId="24"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9"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25" xfId="0" applyNumberFormat="1" applyFont="1" applyBorder="1" applyAlignment="1">
      <alignment horizontal="center"/>
    </xf>
    <xf numFmtId="49" fontId="3" fillId="0" borderId="4" xfId="0" applyNumberFormat="1" applyFont="1" applyBorder="1" applyAlignment="1">
      <alignment horizontal="center"/>
    </xf>
    <xf numFmtId="49" fontId="3" fillId="0" borderId="23" xfId="0" applyNumberFormat="1" applyFont="1" applyBorder="1" applyAlignment="1">
      <alignment horizontal="center"/>
    </xf>
    <xf numFmtId="0" fontId="5" fillId="0" borderId="26" xfId="0" applyFont="1" applyBorder="1" applyAlignment="1">
      <alignment horizontal="left" indent="2"/>
    </xf>
    <xf numFmtId="0" fontId="5" fillId="0" borderId="1" xfId="0" applyFont="1" applyBorder="1" applyAlignment="1">
      <alignment horizontal="left" indent="3"/>
    </xf>
    <xf numFmtId="0" fontId="5" fillId="0" borderId="29"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49" fontId="3" fillId="0" borderId="2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5" fillId="0" borderId="13" xfId="0" applyFont="1" applyBorder="1" applyAlignment="1">
      <alignment horizontal="left" indent="2"/>
    </xf>
    <xf numFmtId="0" fontId="6" fillId="0" borderId="4" xfId="0" applyFont="1" applyBorder="1" applyAlignment="1"/>
    <xf numFmtId="0" fontId="6" fillId="0" borderId="13" xfId="0" applyFont="1" applyBorder="1" applyAlignment="1"/>
    <xf numFmtId="49" fontId="6" fillId="0" borderId="18" xfId="0" applyNumberFormat="1" applyFont="1" applyBorder="1" applyAlignment="1">
      <alignment horizontal="center"/>
    </xf>
    <xf numFmtId="43" fontId="3" fillId="0" borderId="24" xfId="1" applyFont="1" applyBorder="1" applyAlignment="1">
      <alignment horizontal="center" vertical="center"/>
    </xf>
    <xf numFmtId="43" fontId="3" fillId="0" borderId="20" xfId="1" applyFont="1" applyBorder="1" applyAlignment="1">
      <alignment horizontal="center" vertical="center"/>
    </xf>
    <xf numFmtId="43" fontId="3" fillId="0" borderId="21" xfId="1" applyFont="1" applyBorder="1" applyAlignment="1">
      <alignment horizontal="center" vertical="center"/>
    </xf>
    <xf numFmtId="43" fontId="3" fillId="0" borderId="25" xfId="1" applyFont="1" applyBorder="1" applyAlignment="1">
      <alignment horizontal="center" vertical="center"/>
    </xf>
    <xf numFmtId="43" fontId="3" fillId="0" borderId="4" xfId="1" applyFont="1" applyBorder="1" applyAlignment="1">
      <alignment horizontal="center" vertical="center"/>
    </xf>
    <xf numFmtId="43" fontId="3" fillId="0" borderId="23" xfId="1" applyFont="1" applyBorder="1" applyAlignment="1">
      <alignment horizontal="center" vertical="center"/>
    </xf>
    <xf numFmtId="0" fontId="5" fillId="0" borderId="13" xfId="0" applyFont="1" applyBorder="1" applyAlignment="1">
      <alignment horizontal="left" indent="3"/>
    </xf>
    <xf numFmtId="0" fontId="5" fillId="0" borderId="24" xfId="0" applyFont="1" applyBorder="1" applyAlignment="1">
      <alignment horizontal="left" indent="1"/>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1" xfId="0" applyFont="1" applyBorder="1" applyAlignment="1"/>
    <xf numFmtId="0" fontId="8" fillId="0" borderId="0" xfId="0" applyFont="1" applyAlignment="1">
      <alignment horizontal="left" vertical="center"/>
    </xf>
    <xf numFmtId="43" fontId="3" fillId="0" borderId="35" xfId="1" applyFont="1" applyBorder="1" applyAlignment="1">
      <alignment horizontal="right"/>
    </xf>
    <xf numFmtId="0" fontId="5" fillId="0" borderId="36" xfId="0" applyNumberFormat="1" applyFont="1" applyBorder="1" applyAlignment="1">
      <alignment horizontal="right"/>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8" fillId="0" borderId="0" xfId="0" applyFont="1" applyAlignment="1">
      <alignment horizontal="left" vertical="center" wrapText="1"/>
    </xf>
    <xf numFmtId="0" fontId="5" fillId="0" borderId="17" xfId="0" applyNumberFormat="1" applyFont="1" applyBorder="1" applyAlignment="1">
      <alignment horizontal="center"/>
    </xf>
    <xf numFmtId="0" fontId="5" fillId="0" borderId="0" xfId="0" applyFont="1" applyBorder="1" applyAlignment="1">
      <alignment horizontal="left" indent="1"/>
    </xf>
    <xf numFmtId="0" fontId="5" fillId="0" borderId="28" xfId="0" applyFont="1" applyBorder="1" applyAlignment="1">
      <alignment horizontal="left" indent="1"/>
    </xf>
    <xf numFmtId="0" fontId="5" fillId="0" borderId="1" xfId="0" applyFont="1" applyBorder="1" applyAlignment="1">
      <alignment horizontal="center"/>
    </xf>
    <xf numFmtId="0" fontId="5" fillId="0" borderId="17" xfId="0" applyFont="1" applyBorder="1" applyAlignment="1">
      <alignment horizontal="center"/>
    </xf>
    <xf numFmtId="49" fontId="5" fillId="0" borderId="44" xfId="0" applyNumberFormat="1" applyFont="1" applyBorder="1" applyAlignment="1">
      <alignment horizontal="center"/>
    </xf>
    <xf numFmtId="0" fontId="5" fillId="0" borderId="1" xfId="0" applyFont="1" applyBorder="1" applyAlignment="1"/>
    <xf numFmtId="0" fontId="5" fillId="0" borderId="17" xfId="0" applyFont="1" applyBorder="1" applyAlignment="1"/>
    <xf numFmtId="0" fontId="5" fillId="0" borderId="15" xfId="0" applyFont="1" applyBorder="1" applyAlignment="1"/>
    <xf numFmtId="0" fontId="5" fillId="0" borderId="11" xfId="0" applyFont="1" applyBorder="1" applyAlignment="1"/>
    <xf numFmtId="0" fontId="5" fillId="0" borderId="16" xfId="0" applyFont="1" applyBorder="1" applyAlignment="1"/>
    <xf numFmtId="49" fontId="3" fillId="0" borderId="1" xfId="0" applyNumberFormat="1" applyFont="1" applyBorder="1" applyAlignment="1">
      <alignment horizontal="center"/>
    </xf>
    <xf numFmtId="49" fontId="3" fillId="0" borderId="15" xfId="0" applyNumberFormat="1" applyFont="1" applyBorder="1" applyAlignment="1">
      <alignment horizontal="center"/>
    </xf>
    <xf numFmtId="0" fontId="3" fillId="0" borderId="24" xfId="0" applyNumberFormat="1" applyFont="1" applyBorder="1" applyAlignment="1">
      <alignment horizontal="right"/>
    </xf>
    <xf numFmtId="0" fontId="3" fillId="0" borderId="20" xfId="0" applyNumberFormat="1" applyFont="1" applyBorder="1" applyAlignment="1">
      <alignment horizontal="right"/>
    </xf>
    <xf numFmtId="0" fontId="3" fillId="0" borderId="26" xfId="0" applyNumberFormat="1" applyFont="1" applyBorder="1" applyAlignment="1">
      <alignment horizontal="right"/>
    </xf>
    <xf numFmtId="0" fontId="3" fillId="0" borderId="25" xfId="0" applyNumberFormat="1" applyFont="1" applyBorder="1" applyAlignment="1">
      <alignment horizontal="right"/>
    </xf>
    <xf numFmtId="0" fontId="3" fillId="0" borderId="4" xfId="0" applyNumberFormat="1" applyFont="1" applyBorder="1" applyAlignment="1">
      <alignment horizontal="right"/>
    </xf>
    <xf numFmtId="0" fontId="3" fillId="0" borderId="13" xfId="0" applyNumberFormat="1" applyFont="1" applyBorder="1" applyAlignment="1">
      <alignment horizontal="right"/>
    </xf>
    <xf numFmtId="0" fontId="3" fillId="0" borderId="0" xfId="0" applyFont="1" applyBorder="1" applyAlignment="1">
      <alignment horizontal="left" indent="3"/>
    </xf>
    <xf numFmtId="0" fontId="3" fillId="0" borderId="28" xfId="0" applyFont="1" applyBorder="1" applyAlignment="1">
      <alignment horizontal="left" indent="3"/>
    </xf>
    <xf numFmtId="0" fontId="3" fillId="0" borderId="21" xfId="0" applyFont="1" applyBorder="1" applyAlignment="1"/>
    <xf numFmtId="0" fontId="3" fillId="0" borderId="27" xfId="0" applyFont="1" applyBorder="1" applyAlignment="1"/>
    <xf numFmtId="0" fontId="3" fillId="0" borderId="38" xfId="0" applyFont="1" applyBorder="1" applyAlignment="1"/>
    <xf numFmtId="0" fontId="3" fillId="0" borderId="4" xfId="0" applyFont="1" applyBorder="1" applyAlignment="1"/>
    <xf numFmtId="0" fontId="3" fillId="0" borderId="13" xfId="0" applyFont="1" applyBorder="1" applyAlignment="1"/>
    <xf numFmtId="0" fontId="3" fillId="0" borderId="20" xfId="0" applyFont="1" applyBorder="1" applyAlignment="1">
      <alignment horizontal="left" indent="4"/>
    </xf>
    <xf numFmtId="0" fontId="3" fillId="0" borderId="4" xfId="0" applyFont="1" applyBorder="1" applyAlignment="1">
      <alignment horizontal="left" indent="4"/>
    </xf>
    <xf numFmtId="0" fontId="3" fillId="0" borderId="16" xfId="0" applyFont="1" applyBorder="1" applyAlignment="1">
      <alignment horizontal="left" indent="3"/>
    </xf>
    <xf numFmtId="0" fontId="3" fillId="0" borderId="1" xfId="0" applyFont="1" applyBorder="1" applyAlignment="1">
      <alignment horizontal="left" indent="3"/>
    </xf>
    <xf numFmtId="0" fontId="3" fillId="0" borderId="17" xfId="0" applyFont="1" applyBorder="1" applyAlignment="1">
      <alignment horizontal="left" indent="3"/>
    </xf>
    <xf numFmtId="49" fontId="3" fillId="0" borderId="19" xfId="0" applyNumberFormat="1" applyFont="1" applyBorder="1" applyAlignment="1">
      <alignment horizontal="center"/>
    </xf>
    <xf numFmtId="49" fontId="3" fillId="0" borderId="22" xfId="0" applyNumberFormat="1" applyFont="1" applyBorder="1" applyAlignment="1">
      <alignment horizontal="center"/>
    </xf>
    <xf numFmtId="0" fontId="3" fillId="0" borderId="4" xfId="0" applyFont="1" applyBorder="1" applyAlignment="1">
      <alignment horizontal="left" indent="3"/>
    </xf>
    <xf numFmtId="49" fontId="3" fillId="0" borderId="18" xfId="0" applyNumberFormat="1" applyFont="1" applyBorder="1" applyAlignment="1">
      <alignment horizontal="center"/>
    </xf>
    <xf numFmtId="49" fontId="3" fillId="0" borderId="11" xfId="0" applyNumberFormat="1" applyFont="1" applyBorder="1" applyAlignment="1">
      <alignment horizontal="center"/>
    </xf>
    <xf numFmtId="0" fontId="3" fillId="0" borderId="29"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49" fontId="3" fillId="0" borderId="45" xfId="0" applyNumberFormat="1" applyFont="1" applyBorder="1" applyAlignment="1">
      <alignment horizontal="center"/>
    </xf>
    <xf numFmtId="0" fontId="3" fillId="0" borderId="29" xfId="0" applyNumberFormat="1" applyFont="1" applyBorder="1" applyAlignment="1">
      <alignment horizontal="right"/>
    </xf>
    <xf numFmtId="0" fontId="3" fillId="0" borderId="0" xfId="0" applyNumberFormat="1" applyFont="1" applyBorder="1" applyAlignment="1">
      <alignment horizontal="right"/>
    </xf>
    <xf numFmtId="0" fontId="3" fillId="0" borderId="28" xfId="0" applyNumberFormat="1" applyFont="1" applyBorder="1" applyAlignment="1">
      <alignment horizontal="right"/>
    </xf>
    <xf numFmtId="0" fontId="3" fillId="0" borderId="13" xfId="0" applyFont="1" applyBorder="1" applyAlignment="1">
      <alignment horizontal="left" indent="4"/>
    </xf>
    <xf numFmtId="0" fontId="3" fillId="0" borderId="0" xfId="0" applyFont="1" applyBorder="1" applyAlignment="1">
      <alignment horizontal="left" indent="4"/>
    </xf>
    <xf numFmtId="0" fontId="3" fillId="0" borderId="28" xfId="0" applyFont="1" applyBorder="1" applyAlignment="1">
      <alignment horizontal="left" indent="4"/>
    </xf>
    <xf numFmtId="0" fontId="3" fillId="0" borderId="24" xfId="0" applyFont="1" applyBorder="1" applyAlignment="1"/>
    <xf numFmtId="0" fontId="3" fillId="0" borderId="16" xfId="0" applyFont="1" applyBorder="1" applyAlignment="1">
      <alignment horizontal="left" indent="2"/>
    </xf>
    <xf numFmtId="0" fontId="3" fillId="0" borderId="1" xfId="0" applyFont="1" applyBorder="1" applyAlignment="1">
      <alignment horizontal="left" indent="2"/>
    </xf>
    <xf numFmtId="0" fontId="3" fillId="0" borderId="17" xfId="0" applyFont="1" applyBorder="1" applyAlignment="1">
      <alignment horizontal="left" indent="2"/>
    </xf>
    <xf numFmtId="0" fontId="3" fillId="0" borderId="24" xfId="0" applyFont="1" applyBorder="1" applyAlignment="1">
      <alignment horizontal="left" indent="1"/>
    </xf>
    <xf numFmtId="0" fontId="3" fillId="0" borderId="20" xfId="0" applyFont="1" applyBorder="1" applyAlignment="1">
      <alignment horizontal="left" indent="1"/>
    </xf>
    <xf numFmtId="0" fontId="3" fillId="0" borderId="26" xfId="0" applyFont="1" applyBorder="1" applyAlignment="1">
      <alignment horizontal="left" indent="1"/>
    </xf>
    <xf numFmtId="0" fontId="3" fillId="0" borderId="20" xfId="0" applyFont="1" applyBorder="1" applyAlignment="1">
      <alignment horizontal="left" indent="3"/>
    </xf>
    <xf numFmtId="0" fontId="3" fillId="0" borderId="4" xfId="0" applyFont="1" applyBorder="1" applyAlignment="1">
      <alignment horizontal="left" indent="2"/>
    </xf>
    <xf numFmtId="0" fontId="3" fillId="0" borderId="4" xfId="0" applyFont="1" applyBorder="1" applyAlignment="1">
      <alignment horizontal="left" indent="1"/>
    </xf>
    <xf numFmtId="0" fontId="3" fillId="0" borderId="20" xfId="0" applyFont="1" applyBorder="1" applyAlignment="1">
      <alignment horizontal="left" indent="2"/>
    </xf>
    <xf numFmtId="0" fontId="3" fillId="0" borderId="13" xfId="0" applyFont="1" applyBorder="1" applyAlignment="1">
      <alignment horizontal="left" indent="3"/>
    </xf>
    <xf numFmtId="0" fontId="3" fillId="0" borderId="0" xfId="0" applyFont="1" applyBorder="1" applyAlignment="1">
      <alignment horizontal="left" indent="2"/>
    </xf>
    <xf numFmtId="0" fontId="3" fillId="0" borderId="24" xfId="0" applyFont="1" applyBorder="1" applyAlignment="1">
      <alignment horizontal="left" indent="3"/>
    </xf>
    <xf numFmtId="0" fontId="3" fillId="0" borderId="26" xfId="0" applyFont="1" applyBorder="1" applyAlignment="1">
      <alignment horizontal="left" indent="3"/>
    </xf>
    <xf numFmtId="0" fontId="3" fillId="0" borderId="4" xfId="0" applyFont="1" applyBorder="1" applyAlignment="1">
      <alignment horizontal="left" wrapText="1" indent="1"/>
    </xf>
    <xf numFmtId="0" fontId="3" fillId="0" borderId="24" xfId="0" applyFont="1" applyBorder="1" applyAlignment="1">
      <alignment horizontal="left" indent="2"/>
    </xf>
    <xf numFmtId="0" fontId="3" fillId="0" borderId="26" xfId="0" applyFont="1" applyBorder="1" applyAlignment="1">
      <alignment horizontal="left" indent="2"/>
    </xf>
    <xf numFmtId="0" fontId="3" fillId="0" borderId="15" xfId="0" applyFont="1" applyBorder="1" applyAlignment="1">
      <alignment horizontal="center" vertical="center"/>
    </xf>
    <xf numFmtId="0" fontId="3" fillId="0" borderId="21" xfId="0" applyFont="1" applyBorder="1" applyAlignment="1">
      <alignment horizontal="left" indent="1"/>
    </xf>
    <xf numFmtId="0" fontId="3" fillId="0" borderId="27" xfId="0" applyFont="1" applyBorder="1" applyAlignment="1">
      <alignment horizontal="left" indent="1"/>
    </xf>
    <xf numFmtId="0" fontId="3" fillId="0" borderId="0" xfId="0" applyFont="1" applyBorder="1" applyAlignment="1">
      <alignment horizontal="right"/>
    </xf>
    <xf numFmtId="49" fontId="3" fillId="0" borderId="4" xfId="0" applyNumberFormat="1" applyFont="1" applyBorder="1" applyAlignment="1">
      <alignment horizontal="left"/>
    </xf>
    <xf numFmtId="0" fontId="3" fillId="0" borderId="0" xfId="0" applyFont="1" applyAlignment="1">
      <alignment horizontal="right"/>
    </xf>
    <xf numFmtId="0" fontId="10" fillId="0" borderId="0" xfId="0" applyFont="1" applyAlignment="1">
      <alignment horizontal="center"/>
    </xf>
    <xf numFmtId="0" fontId="3" fillId="0" borderId="1" xfId="0" applyFont="1" applyBorder="1" applyAlignment="1">
      <alignment horizontal="center" vertical="center"/>
    </xf>
    <xf numFmtId="49" fontId="10" fillId="0" borderId="1" xfId="0" applyNumberFormat="1" applyFont="1" applyBorder="1" applyAlignment="1">
      <alignment horizontal="center"/>
    </xf>
    <xf numFmtId="49" fontId="10" fillId="0" borderId="15" xfId="0" applyNumberFormat="1" applyFont="1" applyBorder="1" applyAlignment="1">
      <alignment horizontal="center"/>
    </xf>
    <xf numFmtId="0" fontId="10" fillId="0" borderId="1" xfId="0" applyFont="1" applyBorder="1" applyAlignment="1"/>
    <xf numFmtId="43" fontId="3" fillId="0" borderId="40" xfId="1" applyFont="1" applyBorder="1" applyAlignment="1">
      <alignment horizontal="right"/>
    </xf>
    <xf numFmtId="0" fontId="3" fillId="0" borderId="40" xfId="0" applyNumberFormat="1" applyFont="1" applyBorder="1" applyAlignment="1">
      <alignment horizontal="right"/>
    </xf>
    <xf numFmtId="0" fontId="3" fillId="0" borderId="41" xfId="0" applyNumberFormat="1" applyFont="1" applyBorder="1" applyAlignment="1">
      <alignment horizontal="right"/>
    </xf>
    <xf numFmtId="49" fontId="3" fillId="0" borderId="27" xfId="0" applyNumberFormat="1" applyFont="1" applyBorder="1" applyAlignment="1">
      <alignment horizontal="center" vertical="center"/>
    </xf>
    <xf numFmtId="0" fontId="3" fillId="0" borderId="11" xfId="0" applyNumberFormat="1" applyFont="1" applyBorder="1" applyAlignment="1">
      <alignment horizontal="right"/>
    </xf>
    <xf numFmtId="0" fontId="3" fillId="0" borderId="12" xfId="0" applyNumberFormat="1" applyFont="1" applyBorder="1" applyAlignment="1">
      <alignment horizontal="right"/>
    </xf>
    <xf numFmtId="0" fontId="3" fillId="0" borderId="25" xfId="0" applyFont="1" applyBorder="1" applyAlignment="1">
      <alignment horizontal="center"/>
    </xf>
    <xf numFmtId="49" fontId="10" fillId="0" borderId="39" xfId="0" applyNumberFormat="1" applyFont="1" applyBorder="1" applyAlignment="1">
      <alignment horizontal="center"/>
    </xf>
    <xf numFmtId="49" fontId="10" fillId="0" borderId="40" xfId="0" applyNumberFormat="1" applyFont="1" applyBorder="1" applyAlignment="1">
      <alignment horizontal="center"/>
    </xf>
    <xf numFmtId="49" fontId="3" fillId="0" borderId="40"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9" fontId="3" fillId="0" borderId="49"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1" xfId="0" applyNumberFormat="1" applyFont="1" applyBorder="1" applyAlignment="1">
      <alignment horizontal="center"/>
    </xf>
    <xf numFmtId="43" fontId="3" fillId="0" borderId="31" xfId="1" applyFont="1" applyBorder="1" applyAlignment="1">
      <alignment horizontal="right"/>
    </xf>
    <xf numFmtId="43" fontId="3" fillId="0" borderId="32" xfId="1" applyFont="1" applyBorder="1" applyAlignment="1">
      <alignment horizontal="right"/>
    </xf>
    <xf numFmtId="43" fontId="3" fillId="0" borderId="33" xfId="1" applyFont="1" applyBorder="1" applyAlignment="1">
      <alignment horizontal="right"/>
    </xf>
    <xf numFmtId="0" fontId="3" fillId="0" borderId="31" xfId="0" applyNumberFormat="1" applyFont="1" applyBorder="1" applyAlignment="1">
      <alignment horizontal="right"/>
    </xf>
    <xf numFmtId="0" fontId="3" fillId="0" borderId="32" xfId="0" applyNumberFormat="1" applyFont="1" applyBorder="1" applyAlignment="1">
      <alignment horizontal="right"/>
    </xf>
    <xf numFmtId="0" fontId="3" fillId="0" borderId="48" xfId="0" applyNumberFormat="1" applyFont="1" applyBorder="1" applyAlignment="1">
      <alignment horizontal="right"/>
    </xf>
    <xf numFmtId="0" fontId="12" fillId="0" borderId="0" xfId="0" applyFont="1" applyAlignment="1">
      <alignment horizontal="center" wrapText="1"/>
    </xf>
    <xf numFmtId="0" fontId="13" fillId="0" borderId="0" xfId="0" applyFont="1" applyAlignment="1">
      <alignment horizontal="center" wrapText="1"/>
    </xf>
    <xf numFmtId="0" fontId="14" fillId="0" borderId="11" xfId="0" applyFont="1" applyBorder="1" applyAlignment="1">
      <alignment horizontal="center" wrapText="1"/>
    </xf>
    <xf numFmtId="0" fontId="14" fillId="0" borderId="16" xfId="0" applyFont="1" applyBorder="1" applyAlignment="1">
      <alignment horizontal="center" wrapText="1"/>
    </xf>
    <xf numFmtId="0" fontId="0" fillId="0" borderId="15" xfId="0" applyBorder="1" applyAlignment="1">
      <alignment horizontal="center" wrapText="1"/>
    </xf>
    <xf numFmtId="0" fontId="14" fillId="0" borderId="0" xfId="0" applyFont="1" applyAlignment="1">
      <alignment horizontal="center" wrapText="1"/>
    </xf>
    <xf numFmtId="0" fontId="16" fillId="0" borderId="0" xfId="0" applyFont="1" applyAlignment="1">
      <alignment wrapText="1"/>
    </xf>
    <xf numFmtId="0" fontId="0" fillId="0" borderId="0" xfId="0" applyAlignment="1"/>
    <xf numFmtId="0" fontId="12" fillId="0" borderId="16" xfId="0" applyFont="1" applyBorder="1" applyAlignment="1">
      <alignment horizontal="center" wrapText="1"/>
    </xf>
    <xf numFmtId="0" fontId="12" fillId="0" borderId="1" xfId="0" applyFont="1" applyBorder="1" applyAlignment="1">
      <alignment horizontal="center" wrapText="1"/>
    </xf>
    <xf numFmtId="0" fontId="6" fillId="0" borderId="11" xfId="0" applyFont="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12" fillId="0" borderId="4" xfId="0" applyFont="1" applyBorder="1" applyAlignment="1">
      <alignment horizontal="center"/>
    </xf>
    <xf numFmtId="0" fontId="16" fillId="0" borderId="0" xfId="0" applyFont="1" applyBorder="1" applyAlignment="1">
      <alignment horizontal="center" vertical="center"/>
    </xf>
    <xf numFmtId="0" fontId="13" fillId="0" borderId="0" xfId="0" applyFont="1" applyBorder="1" applyAlignment="1">
      <alignment horizontal="center" wrapText="1"/>
    </xf>
    <xf numFmtId="0" fontId="16" fillId="0" borderId="4" xfId="0" applyFont="1" applyBorder="1" applyAlignment="1">
      <alignment horizontal="center"/>
    </xf>
    <xf numFmtId="0" fontId="16" fillId="0" borderId="27" xfId="0" applyFont="1" applyBorder="1" applyAlignment="1">
      <alignment horizontal="center" vertical="center"/>
    </xf>
    <xf numFmtId="0" fontId="16" fillId="0" borderId="58" xfId="0" applyFont="1" applyBorder="1" applyAlignment="1">
      <alignment horizontal="center" vertical="center"/>
    </xf>
    <xf numFmtId="0" fontId="16" fillId="0" borderId="34" xfId="0" applyFont="1" applyBorder="1" applyAlignment="1">
      <alignment horizontal="center" vertical="center"/>
    </xf>
    <xf numFmtId="0" fontId="16" fillId="0" borderId="2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7" xfId="0" applyFont="1" applyBorder="1" applyAlignment="1">
      <alignment horizontal="center"/>
    </xf>
    <xf numFmtId="0" fontId="16" fillId="0" borderId="34" xfId="0" applyFont="1" applyBorder="1" applyAlignment="1">
      <alignment horizontal="center"/>
    </xf>
    <xf numFmtId="0" fontId="12" fillId="0" borderId="60" xfId="0" applyFont="1" applyBorder="1" applyAlignment="1">
      <alignment horizontal="center" vertical="top" wrapText="1"/>
    </xf>
    <xf numFmtId="0" fontId="16" fillId="0" borderId="61" xfId="0" applyFont="1" applyBorder="1" applyAlignment="1">
      <alignment horizontal="center" vertical="top" wrapText="1"/>
    </xf>
    <xf numFmtId="0" fontId="16" fillId="0" borderId="62" xfId="0" applyFont="1" applyBorder="1" applyAlignment="1">
      <alignment horizontal="center" vertical="top" wrapText="1"/>
    </xf>
    <xf numFmtId="0" fontId="16" fillId="0" borderId="63" xfId="0" applyFont="1" applyBorder="1" applyAlignment="1">
      <alignment horizontal="center" vertical="top" wrapText="1"/>
    </xf>
    <xf numFmtId="0" fontId="16" fillId="0" borderId="64" xfId="0" applyFont="1" applyBorder="1" applyAlignment="1">
      <alignment horizontal="center" vertical="top" wrapText="1"/>
    </xf>
    <xf numFmtId="0" fontId="16" fillId="0" borderId="56" xfId="0" applyFont="1" applyBorder="1" applyAlignment="1">
      <alignment horizontal="center" vertical="top" wrapText="1"/>
    </xf>
  </cellXfs>
  <cellStyles count="5">
    <cellStyle name="Обычный" xfId="0" builtinId="0"/>
    <cellStyle name="Обычный 2" xfId="2"/>
    <cellStyle name="Обычный 6" xfId="3"/>
    <cellStyle name="Обычный 6 2"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86;&#1073;&#1084;&#1077;&#1085;&#1072;/2018%20&#1043;&#1054;&#1044;/&#1055;&#1072;&#1087;&#1082;&#1072;%20&#1041;&#1080;&#1088;&#1102;&#1082;&#1086;&#1074;&#1086;&#1081;%20&#1052;&#1040;/&#1041;&#1102;&#1076;&#1078;&#1077;&#1090;%20&#1085;&#1072;%202021%20&#1075;&#1086;&#1076;/&#1055;&#1060;&#1061;&#1044;%20&#1085;&#1072;%202021%20&#1086;&#1090;%2030.1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Пр. 1 Раздел 1"/>
      <sheetName val="Пр.1 Раздел 2"/>
      <sheetName val="Пр.1 Раздел 3"/>
      <sheetName val="Пр.2 Расчет числ."/>
      <sheetName val=" Расчет стр.взносов"/>
      <sheetName val="Расчет по продуктам"/>
      <sheetName val="Свод материалов"/>
      <sheetName val="картридж"/>
      <sheetName val="горюче-смазочные материалы"/>
      <sheetName val="Канц.товары"/>
      <sheetName val="игрушки"/>
      <sheetName val="моющие"/>
      <sheetName val="канц.товары 2"/>
      <sheetName val="Расчет услуг связи"/>
      <sheetName val="Расчет ком.услуг"/>
      <sheetName val="Расчет трансп. услуг"/>
      <sheetName val="Расчет по содержанию имущ."/>
      <sheetName val="Расчет прочих работ, услуг"/>
      <sheetName val="командировочные расходы"/>
      <sheetName val="Расчет безвозмездных перечислен"/>
      <sheetName val="Расчет на соц.выплаты"/>
      <sheetName val="Расчет прочих расходов"/>
      <sheetName val="Расчет на уплату налогов"/>
      <sheetName val="Расчет на усл. по размещ. отход"/>
      <sheetName val="Расчет на приобр. ОС"/>
    </sheetNames>
    <sheetDataSet>
      <sheetData sheetId="0"/>
      <sheetData sheetId="1"/>
      <sheetData sheetId="2"/>
      <sheetData sheetId="3"/>
      <sheetData sheetId="4"/>
      <sheetData sheetId="5"/>
      <sheetData sheetId="6"/>
      <sheetData sheetId="7"/>
      <sheetData sheetId="8">
        <row r="9">
          <cell r="N9">
            <v>0</v>
          </cell>
        </row>
      </sheetData>
      <sheetData sheetId="9">
        <row r="12">
          <cell r="P12">
            <v>124926.07</v>
          </cell>
        </row>
      </sheetData>
      <sheetData sheetId="10"/>
      <sheetData sheetId="11">
        <row r="32">
          <cell r="E32">
            <v>0</v>
          </cell>
        </row>
      </sheetData>
      <sheetData sheetId="12"/>
      <sheetData sheetId="13">
        <row r="23">
          <cell r="E23">
            <v>11010</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EN258"/>
  <sheetViews>
    <sheetView topLeftCell="A30" zoomScale="118" zoomScaleNormal="118" zoomScaleSheetLayoutView="100" workbookViewId="0">
      <selection activeCell="CJ54" sqref="CJ54:CQ55"/>
    </sheetView>
  </sheetViews>
  <sheetFormatPr defaultColWidth="1.42578125" defaultRowHeight="12.75" x14ac:dyDescent="0.2"/>
  <cols>
    <col min="1" max="30" width="1.42578125" style="3"/>
    <col min="31" max="31" width="1.42578125" style="3" customWidth="1"/>
    <col min="32" max="80" width="1.42578125" style="3"/>
    <col min="81" max="81" width="1.42578125" style="3" customWidth="1"/>
    <col min="82" max="86" width="1.42578125" style="3"/>
    <col min="87" max="87" width="5.42578125" style="3" customWidth="1"/>
    <col min="88" max="94" width="1.42578125" style="3"/>
    <col min="95" max="95" width="5.5703125" style="3" customWidth="1"/>
    <col min="96" max="102" width="1.42578125" style="3"/>
    <col min="103" max="103" width="4.85546875" style="3" customWidth="1"/>
    <col min="104" max="16384" width="1.42578125" style="3"/>
  </cols>
  <sheetData>
    <row r="1" spans="1:111" x14ac:dyDescent="0.2">
      <c r="CC1" s="127" t="s">
        <v>43</v>
      </c>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row>
    <row r="2" spans="1:111" ht="15" customHeight="1" x14ac:dyDescent="0.2">
      <c r="CC2" s="245" t="s">
        <v>478</v>
      </c>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row>
    <row r="3" spans="1:111" s="11" customFormat="1" ht="10.5" x14ac:dyDescent="0.2">
      <c r="BJ3" s="38"/>
      <c r="BK3" s="38"/>
      <c r="BL3" s="38"/>
      <c r="BM3" s="38"/>
      <c r="BN3" s="38"/>
      <c r="BO3" s="38"/>
      <c r="BP3" s="38"/>
      <c r="BQ3" s="38"/>
      <c r="BR3" s="38"/>
      <c r="BS3" s="38"/>
      <c r="BT3" s="38"/>
      <c r="BU3" s="38"/>
      <c r="CC3" s="246" t="s">
        <v>44</v>
      </c>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row>
    <row r="4" spans="1:111" ht="15" customHeight="1" x14ac:dyDescent="0.2">
      <c r="CC4" s="245" t="s">
        <v>479</v>
      </c>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row>
    <row r="5" spans="1:111" s="11" customFormat="1" ht="10.5" x14ac:dyDescent="0.2">
      <c r="BJ5" s="38"/>
      <c r="BK5" s="38"/>
      <c r="BL5" s="38"/>
      <c r="BM5" s="38"/>
      <c r="BN5" s="38"/>
      <c r="BO5" s="38"/>
      <c r="BP5" s="38"/>
      <c r="BQ5" s="38"/>
      <c r="BR5" s="38"/>
      <c r="BS5" s="38"/>
      <c r="BT5" s="38"/>
      <c r="BU5" s="38"/>
      <c r="CC5" s="246" t="s">
        <v>45</v>
      </c>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row>
    <row r="6" spans="1:111" ht="15" customHeight="1" x14ac:dyDescent="0.2">
      <c r="CC6" s="245"/>
      <c r="CD6" s="245"/>
      <c r="CE6" s="245"/>
      <c r="CF6" s="245"/>
      <c r="CG6" s="245"/>
      <c r="CH6" s="245"/>
      <c r="CI6" s="245"/>
      <c r="CJ6" s="245"/>
      <c r="CK6" s="245"/>
      <c r="CL6" s="245"/>
      <c r="CM6" s="245"/>
      <c r="CN6" s="10"/>
      <c r="CO6" s="245" t="s">
        <v>480</v>
      </c>
      <c r="CP6" s="245"/>
      <c r="CQ6" s="245"/>
      <c r="CR6" s="245"/>
      <c r="CS6" s="245"/>
      <c r="CT6" s="245"/>
      <c r="CU6" s="245"/>
      <c r="CV6" s="245"/>
      <c r="CW6" s="245"/>
      <c r="CX6" s="245"/>
      <c r="CY6" s="245"/>
      <c r="CZ6" s="245"/>
      <c r="DA6" s="245"/>
      <c r="DB6" s="245"/>
      <c r="DC6" s="245"/>
      <c r="DD6" s="245"/>
      <c r="DE6" s="245"/>
      <c r="DF6" s="245"/>
      <c r="DG6" s="245"/>
    </row>
    <row r="7" spans="1:111" s="11" customFormat="1" ht="10.5" x14ac:dyDescent="0.2">
      <c r="BJ7" s="38"/>
      <c r="BK7" s="38"/>
      <c r="BL7" s="38"/>
      <c r="BM7" s="38"/>
      <c r="BN7" s="38"/>
      <c r="BO7" s="38"/>
      <c r="BP7" s="38"/>
      <c r="BQ7" s="38"/>
      <c r="BR7" s="38"/>
      <c r="BS7" s="38"/>
      <c r="BT7" s="38"/>
      <c r="BU7" s="38"/>
      <c r="CC7" s="248" t="s">
        <v>10</v>
      </c>
      <c r="CD7" s="248"/>
      <c r="CE7" s="248"/>
      <c r="CF7" s="248"/>
      <c r="CG7" s="248"/>
      <c r="CH7" s="248"/>
      <c r="CI7" s="248"/>
      <c r="CJ7" s="248"/>
      <c r="CK7" s="248"/>
      <c r="CL7" s="248"/>
      <c r="CM7" s="248"/>
      <c r="CO7" s="248" t="s">
        <v>11</v>
      </c>
      <c r="CP7" s="248"/>
      <c r="CQ7" s="248"/>
      <c r="CR7" s="248"/>
      <c r="CS7" s="248"/>
      <c r="CT7" s="248"/>
      <c r="CU7" s="248"/>
      <c r="CV7" s="248"/>
      <c r="CW7" s="248"/>
      <c r="CX7" s="248"/>
      <c r="CY7" s="248"/>
      <c r="CZ7" s="248"/>
      <c r="DA7" s="248"/>
      <c r="DB7" s="248"/>
      <c r="DC7" s="248"/>
      <c r="DD7" s="248"/>
      <c r="DE7" s="248"/>
      <c r="DF7" s="248"/>
      <c r="DG7" s="248"/>
    </row>
    <row r="8" spans="1:111" ht="15" customHeight="1" x14ac:dyDescent="0.2">
      <c r="CC8" s="4" t="s">
        <v>9</v>
      </c>
      <c r="CD8" s="144" t="s">
        <v>743</v>
      </c>
      <c r="CE8" s="144"/>
      <c r="CF8" s="144"/>
      <c r="CI8" s="144" t="s">
        <v>744</v>
      </c>
      <c r="CJ8" s="144"/>
      <c r="CK8" s="144"/>
      <c r="CL8" s="144"/>
      <c r="CM8" s="144"/>
      <c r="CN8" s="144"/>
      <c r="CO8" s="144"/>
      <c r="CP8" s="144"/>
      <c r="CQ8" s="144"/>
      <c r="CR8" s="144"/>
      <c r="CS8" s="144"/>
      <c r="CT8" s="261">
        <v>20</v>
      </c>
      <c r="CU8" s="261"/>
      <c r="CV8" s="249" t="s">
        <v>475</v>
      </c>
      <c r="CW8" s="249"/>
      <c r="CX8" s="249"/>
      <c r="CY8" s="3" t="s">
        <v>6</v>
      </c>
    </row>
    <row r="9" spans="1:111" ht="8.1" customHeight="1" x14ac:dyDescent="0.2"/>
    <row r="10" spans="1:111" s="6" customFormat="1" ht="15.75" customHeight="1" x14ac:dyDescent="0.25">
      <c r="A10" s="5"/>
      <c r="B10" s="5"/>
      <c r="C10" s="5"/>
      <c r="D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E10" s="5"/>
      <c r="BF10" s="5"/>
      <c r="BG10" s="5"/>
      <c r="BH10" s="5"/>
      <c r="BI10" s="5"/>
      <c r="BJ10" s="5"/>
      <c r="BK10" s="5"/>
      <c r="BL10" s="5"/>
      <c r="BM10" s="5"/>
      <c r="BN10" s="5"/>
      <c r="BO10" s="5"/>
      <c r="BP10" s="5"/>
      <c r="BQ10" s="5"/>
      <c r="BR10" s="5"/>
      <c r="BS10" s="5"/>
      <c r="BT10" s="5"/>
      <c r="BU10" s="5"/>
      <c r="BV10" s="5"/>
      <c r="BW10" s="5"/>
      <c r="BX10" s="5"/>
      <c r="BY10" s="5"/>
      <c r="BZ10" s="7" t="s">
        <v>15</v>
      </c>
      <c r="CA10" s="260" t="s">
        <v>475</v>
      </c>
      <c r="CB10" s="260"/>
      <c r="CC10" s="260"/>
      <c r="CD10" s="6" t="s">
        <v>16</v>
      </c>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row>
    <row r="11" spans="1:111" s="6" customFormat="1" ht="15.75"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I11" s="7"/>
      <c r="AS11" s="7" t="s">
        <v>18</v>
      </c>
      <c r="AT11" s="260" t="s">
        <v>475</v>
      </c>
      <c r="AU11" s="260"/>
      <c r="AV11" s="260"/>
      <c r="BD11" s="9"/>
      <c r="BN11" s="9" t="s">
        <v>269</v>
      </c>
      <c r="BO11" s="260" t="s">
        <v>476</v>
      </c>
      <c r="BP11" s="260"/>
      <c r="BQ11" s="260"/>
      <c r="BS11" s="6" t="s">
        <v>17</v>
      </c>
      <c r="BW11" s="260" t="s">
        <v>477</v>
      </c>
      <c r="BX11" s="260"/>
      <c r="BY11" s="260"/>
      <c r="BZ11" s="6" t="s">
        <v>321</v>
      </c>
      <c r="CF11" s="8"/>
      <c r="CG11" s="8"/>
      <c r="CH11" s="8"/>
      <c r="CI11" s="8"/>
      <c r="CJ11" s="8"/>
      <c r="CK11" s="8"/>
      <c r="CL11" s="8"/>
      <c r="CM11" s="8"/>
      <c r="CN11" s="8"/>
      <c r="CO11" s="8"/>
      <c r="CP11" s="8"/>
      <c r="CQ11" s="8"/>
      <c r="CR11" s="8"/>
      <c r="CS11" s="8"/>
      <c r="CT11" s="250" t="s">
        <v>0</v>
      </c>
      <c r="CU11" s="251"/>
      <c r="CV11" s="251"/>
      <c r="CW11" s="251"/>
      <c r="CX11" s="251"/>
      <c r="CY11" s="251"/>
      <c r="CZ11" s="251"/>
      <c r="DA11" s="251"/>
      <c r="DB11" s="251"/>
      <c r="DC11" s="251"/>
      <c r="DD11" s="251"/>
      <c r="DE11" s="251"/>
      <c r="DF11" s="251"/>
      <c r="DG11" s="252"/>
    </row>
    <row r="12" spans="1:111" ht="9.9499999999999993" customHeight="1" thickBot="1" x14ac:dyDescent="0.25">
      <c r="CT12" s="253"/>
      <c r="CU12" s="254"/>
      <c r="CV12" s="254"/>
      <c r="CW12" s="254"/>
      <c r="CX12" s="254"/>
      <c r="CY12" s="254"/>
      <c r="CZ12" s="254"/>
      <c r="DA12" s="254"/>
      <c r="DB12" s="254"/>
      <c r="DC12" s="254"/>
      <c r="DD12" s="254"/>
      <c r="DE12" s="254"/>
      <c r="DF12" s="254"/>
      <c r="DG12" s="255"/>
    </row>
    <row r="13" spans="1:111" ht="15" customHeight="1" x14ac:dyDescent="0.2">
      <c r="AM13" s="4" t="s">
        <v>4</v>
      </c>
      <c r="AN13" s="144" t="s">
        <v>743</v>
      </c>
      <c r="AO13" s="144"/>
      <c r="AP13" s="144"/>
      <c r="AQ13" s="3" t="s">
        <v>5</v>
      </c>
      <c r="AS13" s="144" t="s">
        <v>744</v>
      </c>
      <c r="AT13" s="144"/>
      <c r="AU13" s="144"/>
      <c r="AV13" s="144"/>
      <c r="AW13" s="144"/>
      <c r="AX13" s="144"/>
      <c r="AY13" s="144"/>
      <c r="AZ13" s="144"/>
      <c r="BA13" s="144"/>
      <c r="BB13" s="144"/>
      <c r="BC13" s="144"/>
      <c r="BD13" s="261">
        <v>20</v>
      </c>
      <c r="BE13" s="261"/>
      <c r="BF13" s="249" t="s">
        <v>475</v>
      </c>
      <c r="BG13" s="249"/>
      <c r="BH13" s="249"/>
      <c r="BI13" s="3" t="s">
        <v>322</v>
      </c>
      <c r="CR13" s="4" t="s">
        <v>3</v>
      </c>
      <c r="CT13" s="269" t="s">
        <v>745</v>
      </c>
      <c r="CU13" s="270"/>
      <c r="CV13" s="270"/>
      <c r="CW13" s="270"/>
      <c r="CX13" s="270"/>
      <c r="CY13" s="270"/>
      <c r="CZ13" s="270"/>
      <c r="DA13" s="270"/>
      <c r="DB13" s="270"/>
      <c r="DC13" s="270"/>
      <c r="DD13" s="270"/>
      <c r="DE13" s="270"/>
      <c r="DF13" s="270"/>
      <c r="DG13" s="271"/>
    </row>
    <row r="14" spans="1:111" ht="15" customHeight="1" x14ac:dyDescent="0.2">
      <c r="A14" s="3" t="s">
        <v>19</v>
      </c>
      <c r="CR14" s="4" t="s">
        <v>2</v>
      </c>
      <c r="CT14" s="203"/>
      <c r="CU14" s="204"/>
      <c r="CV14" s="204"/>
      <c r="CW14" s="204"/>
      <c r="CX14" s="204"/>
      <c r="CY14" s="204"/>
      <c r="CZ14" s="204"/>
      <c r="DA14" s="204"/>
      <c r="DB14" s="204"/>
      <c r="DC14" s="204"/>
      <c r="DD14" s="204"/>
      <c r="DE14" s="204"/>
      <c r="DF14" s="204"/>
      <c r="DG14" s="256"/>
    </row>
    <row r="15" spans="1:111" ht="15" customHeight="1" x14ac:dyDescent="0.2">
      <c r="A15" s="3" t="s">
        <v>20</v>
      </c>
      <c r="U15" s="245" t="s">
        <v>479</v>
      </c>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R15" s="4" t="s">
        <v>21</v>
      </c>
      <c r="CT15" s="203"/>
      <c r="CU15" s="204"/>
      <c r="CV15" s="204"/>
      <c r="CW15" s="204"/>
      <c r="CX15" s="204"/>
      <c r="CY15" s="204"/>
      <c r="CZ15" s="204"/>
      <c r="DA15" s="204"/>
      <c r="DB15" s="204"/>
      <c r="DC15" s="204"/>
      <c r="DD15" s="204"/>
      <c r="DE15" s="204"/>
      <c r="DF15" s="204"/>
      <c r="DG15" s="256"/>
    </row>
    <row r="16" spans="1:111" ht="15" customHeight="1" x14ac:dyDescent="0.2">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R16" s="4" t="s">
        <v>2</v>
      </c>
      <c r="CT16" s="203"/>
      <c r="CU16" s="204"/>
      <c r="CV16" s="204"/>
      <c r="CW16" s="204"/>
      <c r="CX16" s="204"/>
      <c r="CY16" s="204"/>
      <c r="CZ16" s="204"/>
      <c r="DA16" s="204"/>
      <c r="DB16" s="204"/>
      <c r="DC16" s="204"/>
      <c r="DD16" s="204"/>
      <c r="DE16" s="204"/>
      <c r="DF16" s="204"/>
      <c r="DG16" s="256"/>
    </row>
    <row r="17" spans="1:111" ht="15" customHeight="1" x14ac:dyDescent="0.2">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R17" s="4" t="s">
        <v>22</v>
      </c>
      <c r="CT17" s="203" t="s">
        <v>481</v>
      </c>
      <c r="CU17" s="204"/>
      <c r="CV17" s="204"/>
      <c r="CW17" s="204"/>
      <c r="CX17" s="204"/>
      <c r="CY17" s="204"/>
      <c r="CZ17" s="204"/>
      <c r="DA17" s="204"/>
      <c r="DB17" s="204"/>
      <c r="DC17" s="204"/>
      <c r="DD17" s="204"/>
      <c r="DE17" s="204"/>
      <c r="DF17" s="204"/>
      <c r="DG17" s="256"/>
    </row>
    <row r="18" spans="1:111" ht="15" customHeight="1" x14ac:dyDescent="0.2">
      <c r="A18" s="3" t="s">
        <v>24</v>
      </c>
      <c r="I18" s="245" t="s">
        <v>483</v>
      </c>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R18" s="4" t="s">
        <v>23</v>
      </c>
      <c r="CT18" s="203" t="s">
        <v>482</v>
      </c>
      <c r="CU18" s="204"/>
      <c r="CV18" s="204"/>
      <c r="CW18" s="204"/>
      <c r="CX18" s="204"/>
      <c r="CY18" s="204"/>
      <c r="CZ18" s="204"/>
      <c r="DA18" s="204"/>
      <c r="DB18" s="204"/>
      <c r="DC18" s="204"/>
      <c r="DD18" s="204"/>
      <c r="DE18" s="204"/>
      <c r="DF18" s="204"/>
      <c r="DG18" s="256"/>
    </row>
    <row r="19" spans="1:111" ht="15" customHeight="1" thickBot="1" x14ac:dyDescent="0.25">
      <c r="A19" s="3" t="s">
        <v>7</v>
      </c>
      <c r="CR19" s="4" t="s">
        <v>13</v>
      </c>
      <c r="CT19" s="272" t="s">
        <v>1</v>
      </c>
      <c r="CU19" s="273"/>
      <c r="CV19" s="273"/>
      <c r="CW19" s="273"/>
      <c r="CX19" s="273"/>
      <c r="CY19" s="273"/>
      <c r="CZ19" s="273"/>
      <c r="DA19" s="273"/>
      <c r="DB19" s="273"/>
      <c r="DC19" s="273"/>
      <c r="DD19" s="273"/>
      <c r="DE19" s="273"/>
      <c r="DF19" s="273"/>
      <c r="DG19" s="274"/>
    </row>
    <row r="20" spans="1:111" s="23" customFormat="1" ht="8.25" x14ac:dyDescent="0.15"/>
    <row r="21" spans="1:111" x14ac:dyDescent="0.2">
      <c r="A21" s="268" t="s">
        <v>25</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row>
    <row r="22" spans="1:111" s="23" customFormat="1" ht="8.25" x14ac:dyDescent="0.15"/>
    <row r="23" spans="1:111" s="2" customFormat="1" ht="12" customHeight="1" x14ac:dyDescent="0.2">
      <c r="A23" s="275" t="s">
        <v>42</v>
      </c>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6"/>
      <c r="AX23" s="277" t="s">
        <v>8</v>
      </c>
      <c r="AY23" s="275"/>
      <c r="AZ23" s="275"/>
      <c r="BA23" s="275"/>
      <c r="BB23" s="276"/>
      <c r="BC23" s="277" t="s">
        <v>27</v>
      </c>
      <c r="BD23" s="275"/>
      <c r="BE23" s="275"/>
      <c r="BF23" s="275"/>
      <c r="BG23" s="275"/>
      <c r="BH23" s="275"/>
      <c r="BI23" s="276"/>
      <c r="BJ23" s="277" t="s">
        <v>328</v>
      </c>
      <c r="BK23" s="275"/>
      <c r="BL23" s="275"/>
      <c r="BM23" s="275"/>
      <c r="BN23" s="275"/>
      <c r="BO23" s="275"/>
      <c r="BP23" s="275"/>
      <c r="BQ23" s="275"/>
      <c r="BR23" s="275"/>
      <c r="BS23" s="275"/>
      <c r="BT23" s="275"/>
      <c r="BU23" s="275"/>
      <c r="BV23" s="275"/>
      <c r="BW23" s="275"/>
      <c r="BX23" s="275"/>
      <c r="BY23" s="275"/>
      <c r="BZ23" s="275"/>
      <c r="CA23" s="276"/>
      <c r="CB23" s="278" t="s">
        <v>31</v>
      </c>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80"/>
    </row>
    <row r="24" spans="1:111" s="2" customFormat="1" ht="12" customHeight="1"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4"/>
      <c r="AX24" s="262" t="s">
        <v>26</v>
      </c>
      <c r="AY24" s="263"/>
      <c r="AZ24" s="263"/>
      <c r="BA24" s="263"/>
      <c r="BB24" s="264"/>
      <c r="BC24" s="262" t="s">
        <v>28</v>
      </c>
      <c r="BD24" s="263"/>
      <c r="BE24" s="263"/>
      <c r="BF24" s="263"/>
      <c r="BG24" s="263"/>
      <c r="BH24" s="263"/>
      <c r="BI24" s="264"/>
      <c r="BJ24" s="262"/>
      <c r="BK24" s="263"/>
      <c r="BL24" s="263"/>
      <c r="BM24" s="263"/>
      <c r="BN24" s="263"/>
      <c r="BO24" s="263"/>
      <c r="BP24" s="263"/>
      <c r="BQ24" s="263"/>
      <c r="BR24" s="263"/>
      <c r="BS24" s="263"/>
      <c r="BT24" s="263"/>
      <c r="BU24" s="263"/>
      <c r="BV24" s="263"/>
      <c r="BW24" s="263"/>
      <c r="BX24" s="263"/>
      <c r="BY24" s="263"/>
      <c r="BZ24" s="263"/>
      <c r="CA24" s="264"/>
      <c r="CB24" s="262" t="s">
        <v>472</v>
      </c>
      <c r="CC24" s="263"/>
      <c r="CD24" s="263"/>
      <c r="CE24" s="263"/>
      <c r="CF24" s="263"/>
      <c r="CG24" s="263"/>
      <c r="CH24" s="263"/>
      <c r="CI24" s="264"/>
      <c r="CJ24" s="262" t="s">
        <v>473</v>
      </c>
      <c r="CK24" s="263"/>
      <c r="CL24" s="263"/>
      <c r="CM24" s="263"/>
      <c r="CN24" s="263"/>
      <c r="CO24" s="263"/>
      <c r="CP24" s="263"/>
      <c r="CQ24" s="264"/>
      <c r="CR24" s="262" t="s">
        <v>474</v>
      </c>
      <c r="CS24" s="263"/>
      <c r="CT24" s="263"/>
      <c r="CU24" s="263"/>
      <c r="CV24" s="263"/>
      <c r="CW24" s="263"/>
      <c r="CX24" s="263"/>
      <c r="CY24" s="264"/>
      <c r="CZ24" s="262" t="s">
        <v>40</v>
      </c>
      <c r="DA24" s="263"/>
      <c r="DB24" s="263"/>
      <c r="DC24" s="263"/>
      <c r="DD24" s="263"/>
      <c r="DE24" s="263"/>
      <c r="DF24" s="263"/>
      <c r="DG24" s="264"/>
    </row>
    <row r="25" spans="1:111" s="2" customFormat="1" ht="12" customHeight="1"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4"/>
      <c r="AX25" s="262"/>
      <c r="AY25" s="263"/>
      <c r="AZ25" s="263"/>
      <c r="BA25" s="263"/>
      <c r="BB25" s="264"/>
      <c r="BC25" s="262" t="s">
        <v>29</v>
      </c>
      <c r="BD25" s="263"/>
      <c r="BE25" s="263"/>
      <c r="BF25" s="263"/>
      <c r="BG25" s="263"/>
      <c r="BH25" s="263"/>
      <c r="BI25" s="264"/>
      <c r="BJ25" s="262" t="s">
        <v>325</v>
      </c>
      <c r="BK25" s="263"/>
      <c r="BL25" s="263"/>
      <c r="BM25" s="263"/>
      <c r="BN25" s="263"/>
      <c r="BO25" s="263"/>
      <c r="BP25" s="263"/>
      <c r="BQ25" s="263"/>
      <c r="BR25" s="263"/>
      <c r="BS25" s="263"/>
      <c r="BT25" s="263"/>
      <c r="BU25" s="263"/>
      <c r="BV25" s="263"/>
      <c r="BW25" s="263"/>
      <c r="BX25" s="263"/>
      <c r="BY25" s="263"/>
      <c r="BZ25" s="263"/>
      <c r="CA25" s="264"/>
      <c r="CB25" s="262" t="s">
        <v>32</v>
      </c>
      <c r="CC25" s="263"/>
      <c r="CD25" s="263"/>
      <c r="CE25" s="263"/>
      <c r="CF25" s="263"/>
      <c r="CG25" s="263"/>
      <c r="CH25" s="263"/>
      <c r="CI25" s="264"/>
      <c r="CJ25" s="262" t="s">
        <v>36</v>
      </c>
      <c r="CK25" s="263"/>
      <c r="CL25" s="263"/>
      <c r="CM25" s="263"/>
      <c r="CN25" s="263"/>
      <c r="CO25" s="263"/>
      <c r="CP25" s="263"/>
      <c r="CQ25" s="264"/>
      <c r="CR25" s="262" t="s">
        <v>39</v>
      </c>
      <c r="CS25" s="263"/>
      <c r="CT25" s="263"/>
      <c r="CU25" s="263"/>
      <c r="CV25" s="263"/>
      <c r="CW25" s="263"/>
      <c r="CX25" s="263"/>
      <c r="CY25" s="264"/>
      <c r="CZ25" s="262" t="s">
        <v>41</v>
      </c>
      <c r="DA25" s="263"/>
      <c r="DB25" s="263"/>
      <c r="DC25" s="263"/>
      <c r="DD25" s="263"/>
      <c r="DE25" s="263"/>
      <c r="DF25" s="263"/>
      <c r="DG25" s="264"/>
    </row>
    <row r="26" spans="1:111" s="2" customFormat="1" ht="12" customHeight="1"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4"/>
      <c r="AX26" s="262"/>
      <c r="AY26" s="263"/>
      <c r="AZ26" s="263"/>
      <c r="BA26" s="263"/>
      <c r="BB26" s="264"/>
      <c r="BC26" s="262" t="s">
        <v>30</v>
      </c>
      <c r="BD26" s="263"/>
      <c r="BE26" s="263"/>
      <c r="BF26" s="263"/>
      <c r="BG26" s="263"/>
      <c r="BH26" s="263"/>
      <c r="BI26" s="264"/>
      <c r="BJ26" s="262"/>
      <c r="BK26" s="263"/>
      <c r="BL26" s="263"/>
      <c r="BM26" s="263"/>
      <c r="BN26" s="263"/>
      <c r="BO26" s="263"/>
      <c r="BP26" s="263"/>
      <c r="BQ26" s="263"/>
      <c r="BR26" s="263"/>
      <c r="BS26" s="263"/>
      <c r="BT26" s="263"/>
      <c r="BU26" s="263"/>
      <c r="BV26" s="263"/>
      <c r="BW26" s="263"/>
      <c r="BX26" s="263"/>
      <c r="BY26" s="263"/>
      <c r="BZ26" s="263"/>
      <c r="CA26" s="264"/>
      <c r="CB26" s="262" t="s">
        <v>33</v>
      </c>
      <c r="CC26" s="263"/>
      <c r="CD26" s="263"/>
      <c r="CE26" s="263"/>
      <c r="CF26" s="263"/>
      <c r="CG26" s="263"/>
      <c r="CH26" s="263"/>
      <c r="CI26" s="264"/>
      <c r="CJ26" s="262" t="s">
        <v>35</v>
      </c>
      <c r="CK26" s="263"/>
      <c r="CL26" s="263"/>
      <c r="CM26" s="263"/>
      <c r="CN26" s="263"/>
      <c r="CO26" s="263"/>
      <c r="CP26" s="263"/>
      <c r="CQ26" s="264"/>
      <c r="CR26" s="262" t="s">
        <v>35</v>
      </c>
      <c r="CS26" s="263"/>
      <c r="CT26" s="263"/>
      <c r="CU26" s="263"/>
      <c r="CV26" s="263"/>
      <c r="CW26" s="263"/>
      <c r="CX26" s="263"/>
      <c r="CY26" s="264"/>
      <c r="CZ26" s="262" t="s">
        <v>37</v>
      </c>
      <c r="DA26" s="263"/>
      <c r="DB26" s="263"/>
      <c r="DC26" s="263"/>
      <c r="DD26" s="263"/>
      <c r="DE26" s="263"/>
      <c r="DF26" s="263"/>
      <c r="DG26" s="264"/>
    </row>
    <row r="27" spans="1:111" s="2" customFormat="1" ht="12" customHeight="1"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4"/>
      <c r="AX27" s="262"/>
      <c r="AY27" s="263"/>
      <c r="AZ27" s="263"/>
      <c r="BA27" s="263"/>
      <c r="BB27" s="264"/>
      <c r="BC27" s="262" t="s">
        <v>14</v>
      </c>
      <c r="BD27" s="263"/>
      <c r="BE27" s="263"/>
      <c r="BF27" s="263"/>
      <c r="BG27" s="263"/>
      <c r="BH27" s="263"/>
      <c r="BI27" s="264"/>
      <c r="BJ27" s="262"/>
      <c r="BK27" s="263"/>
      <c r="BL27" s="263"/>
      <c r="BM27" s="263"/>
      <c r="BN27" s="263"/>
      <c r="BO27" s="263"/>
      <c r="BP27" s="263"/>
      <c r="BQ27" s="263"/>
      <c r="BR27" s="263"/>
      <c r="BS27" s="263"/>
      <c r="BT27" s="263"/>
      <c r="BU27" s="263"/>
      <c r="BV27" s="263"/>
      <c r="BW27" s="263"/>
      <c r="BX27" s="263"/>
      <c r="BY27" s="263"/>
      <c r="BZ27" s="263"/>
      <c r="CA27" s="264"/>
      <c r="CB27" s="262" t="s">
        <v>34</v>
      </c>
      <c r="CC27" s="263"/>
      <c r="CD27" s="263"/>
      <c r="CE27" s="263"/>
      <c r="CF27" s="263"/>
      <c r="CG27" s="263"/>
      <c r="CH27" s="263"/>
      <c r="CI27" s="264"/>
      <c r="CJ27" s="262" t="s">
        <v>37</v>
      </c>
      <c r="CK27" s="263"/>
      <c r="CL27" s="263"/>
      <c r="CM27" s="263"/>
      <c r="CN27" s="263"/>
      <c r="CO27" s="263"/>
      <c r="CP27" s="263"/>
      <c r="CQ27" s="264"/>
      <c r="CR27" s="262" t="s">
        <v>37</v>
      </c>
      <c r="CS27" s="263"/>
      <c r="CT27" s="263"/>
      <c r="CU27" s="263"/>
      <c r="CV27" s="263"/>
      <c r="CW27" s="263"/>
      <c r="CX27" s="263"/>
      <c r="CY27" s="264"/>
      <c r="CZ27" s="262" t="s">
        <v>38</v>
      </c>
      <c r="DA27" s="263"/>
      <c r="DB27" s="263"/>
      <c r="DC27" s="263"/>
      <c r="DD27" s="263"/>
      <c r="DE27" s="263"/>
      <c r="DF27" s="263"/>
      <c r="DG27" s="264"/>
    </row>
    <row r="28" spans="1:111" s="2" customFormat="1" ht="12" customHeight="1"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4"/>
      <c r="AX28" s="262"/>
      <c r="AY28" s="263"/>
      <c r="AZ28" s="263"/>
      <c r="BA28" s="263"/>
      <c r="BB28" s="264"/>
      <c r="BC28" s="262" t="s">
        <v>323</v>
      </c>
      <c r="BD28" s="263"/>
      <c r="BE28" s="263"/>
      <c r="BF28" s="263"/>
      <c r="BG28" s="263"/>
      <c r="BH28" s="263"/>
      <c r="BI28" s="264"/>
      <c r="BJ28" s="262"/>
      <c r="BK28" s="263"/>
      <c r="BL28" s="263"/>
      <c r="BM28" s="263"/>
      <c r="BN28" s="263"/>
      <c r="BO28" s="263"/>
      <c r="BP28" s="263"/>
      <c r="BQ28" s="263"/>
      <c r="BR28" s="263"/>
      <c r="BS28" s="263"/>
      <c r="BT28" s="263"/>
      <c r="BU28" s="263"/>
      <c r="BV28" s="263"/>
      <c r="BW28" s="263"/>
      <c r="BX28" s="263"/>
      <c r="BY28" s="263"/>
      <c r="BZ28" s="263"/>
      <c r="CA28" s="264"/>
      <c r="CB28" s="262" t="s">
        <v>35</v>
      </c>
      <c r="CC28" s="263"/>
      <c r="CD28" s="263"/>
      <c r="CE28" s="263"/>
      <c r="CF28" s="263"/>
      <c r="CG28" s="263"/>
      <c r="CH28" s="263"/>
      <c r="CI28" s="264"/>
      <c r="CJ28" s="262" t="s">
        <v>38</v>
      </c>
      <c r="CK28" s="263"/>
      <c r="CL28" s="263"/>
      <c r="CM28" s="263"/>
      <c r="CN28" s="263"/>
      <c r="CO28" s="263"/>
      <c r="CP28" s="263"/>
      <c r="CQ28" s="264"/>
      <c r="CR28" s="262" t="s">
        <v>38</v>
      </c>
      <c r="CS28" s="263"/>
      <c r="CT28" s="263"/>
      <c r="CU28" s="263"/>
      <c r="CV28" s="263"/>
      <c r="CW28" s="263"/>
      <c r="CX28" s="263"/>
      <c r="CY28" s="264"/>
      <c r="CZ28" s="262"/>
      <c r="DA28" s="263"/>
      <c r="DB28" s="263"/>
      <c r="DC28" s="263"/>
      <c r="DD28" s="263"/>
      <c r="DE28" s="263"/>
      <c r="DF28" s="263"/>
      <c r="DG28" s="264"/>
    </row>
    <row r="29" spans="1:111" s="2" customFormat="1" ht="12" customHeight="1"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4"/>
      <c r="AX29" s="262"/>
      <c r="AY29" s="263"/>
      <c r="AZ29" s="263"/>
      <c r="BA29" s="263"/>
      <c r="BB29" s="264"/>
      <c r="BC29" s="262" t="s">
        <v>324</v>
      </c>
      <c r="BD29" s="263"/>
      <c r="BE29" s="263"/>
      <c r="BF29" s="263"/>
      <c r="BG29" s="263"/>
      <c r="BH29" s="263"/>
      <c r="BI29" s="264"/>
      <c r="BJ29" s="262"/>
      <c r="BK29" s="263"/>
      <c r="BL29" s="263"/>
      <c r="BM29" s="263"/>
      <c r="BN29" s="263"/>
      <c r="BO29" s="263"/>
      <c r="BP29" s="263"/>
      <c r="BQ29" s="263"/>
      <c r="BR29" s="263"/>
      <c r="BS29" s="263"/>
      <c r="BT29" s="263"/>
      <c r="BU29" s="263"/>
      <c r="BV29" s="263"/>
      <c r="BW29" s="263"/>
      <c r="BX29" s="263"/>
      <c r="BY29" s="263"/>
      <c r="BZ29" s="263"/>
      <c r="CA29" s="264"/>
      <c r="CB29" s="262"/>
      <c r="CC29" s="263"/>
      <c r="CD29" s="263"/>
      <c r="CE29" s="263"/>
      <c r="CF29" s="263"/>
      <c r="CG29" s="263"/>
      <c r="CH29" s="263"/>
      <c r="CI29" s="264"/>
      <c r="CJ29" s="262"/>
      <c r="CK29" s="263"/>
      <c r="CL29" s="263"/>
      <c r="CM29" s="263"/>
      <c r="CN29" s="263"/>
      <c r="CO29" s="263"/>
      <c r="CP29" s="263"/>
      <c r="CQ29" s="264"/>
      <c r="CR29" s="262"/>
      <c r="CS29" s="263"/>
      <c r="CT29" s="263"/>
      <c r="CU29" s="263"/>
      <c r="CV29" s="263"/>
      <c r="CW29" s="263"/>
      <c r="CX29" s="263"/>
      <c r="CY29" s="264"/>
      <c r="CZ29" s="262"/>
      <c r="DA29" s="263"/>
      <c r="DB29" s="263"/>
      <c r="DC29" s="263"/>
      <c r="DD29" s="263"/>
      <c r="DE29" s="263"/>
      <c r="DF29" s="263"/>
      <c r="DG29" s="264"/>
    </row>
    <row r="30" spans="1:111" s="2" customFormat="1" ht="12" customHeight="1" x14ac:dyDescent="0.2">
      <c r="A30" s="289">
        <v>1</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v>2</v>
      </c>
      <c r="AY30" s="300"/>
      <c r="AZ30" s="300"/>
      <c r="BA30" s="300"/>
      <c r="BB30" s="300"/>
      <c r="BC30" s="300">
        <v>3</v>
      </c>
      <c r="BD30" s="300"/>
      <c r="BE30" s="300"/>
      <c r="BF30" s="300"/>
      <c r="BG30" s="300"/>
      <c r="BH30" s="300"/>
      <c r="BI30" s="300"/>
      <c r="BJ30" s="287">
        <v>4</v>
      </c>
      <c r="BK30" s="288"/>
      <c r="BL30" s="288"/>
      <c r="BM30" s="288"/>
      <c r="BN30" s="288"/>
      <c r="BO30" s="288"/>
      <c r="BP30" s="288"/>
      <c r="BQ30" s="288"/>
      <c r="BR30" s="288"/>
      <c r="BS30" s="288"/>
      <c r="BT30" s="288"/>
      <c r="BU30" s="288"/>
      <c r="BV30" s="288"/>
      <c r="BW30" s="288"/>
      <c r="BX30" s="288"/>
      <c r="BY30" s="288"/>
      <c r="BZ30" s="288"/>
      <c r="CA30" s="289"/>
      <c r="CB30" s="265">
        <v>5</v>
      </c>
      <c r="CC30" s="265"/>
      <c r="CD30" s="265"/>
      <c r="CE30" s="265"/>
      <c r="CF30" s="265"/>
      <c r="CG30" s="265"/>
      <c r="CH30" s="265"/>
      <c r="CI30" s="265"/>
      <c r="CJ30" s="265">
        <v>6</v>
      </c>
      <c r="CK30" s="265"/>
      <c r="CL30" s="265"/>
      <c r="CM30" s="265"/>
      <c r="CN30" s="265"/>
      <c r="CO30" s="265"/>
      <c r="CP30" s="265"/>
      <c r="CQ30" s="265"/>
      <c r="CR30" s="265">
        <v>7</v>
      </c>
      <c r="CS30" s="265"/>
      <c r="CT30" s="265"/>
      <c r="CU30" s="265"/>
      <c r="CV30" s="265"/>
      <c r="CW30" s="265"/>
      <c r="CX30" s="265"/>
      <c r="CY30" s="265"/>
      <c r="CZ30" s="265">
        <v>8</v>
      </c>
      <c r="DA30" s="265"/>
      <c r="DB30" s="265"/>
      <c r="DC30" s="265"/>
      <c r="DD30" s="265"/>
      <c r="DE30" s="265"/>
      <c r="DF30" s="265"/>
      <c r="DG30" s="265"/>
    </row>
    <row r="31" spans="1:111" s="2" customFormat="1" ht="12" customHeight="1" thickBot="1" x14ac:dyDescent="0.25">
      <c r="A31" s="285"/>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6"/>
      <c r="AX31" s="281"/>
      <c r="AY31" s="281"/>
      <c r="AZ31" s="281"/>
      <c r="BA31" s="281"/>
      <c r="BB31" s="281"/>
      <c r="BC31" s="281"/>
      <c r="BD31" s="281"/>
      <c r="BE31" s="281"/>
      <c r="BF31" s="281"/>
      <c r="BG31" s="281"/>
      <c r="BH31" s="281"/>
      <c r="BI31" s="281"/>
      <c r="BJ31" s="290" t="s">
        <v>293</v>
      </c>
      <c r="BK31" s="291"/>
      <c r="BL31" s="291"/>
      <c r="BM31" s="291"/>
      <c r="BN31" s="291"/>
      <c r="BO31" s="291"/>
      <c r="BP31" s="291"/>
      <c r="BQ31" s="291"/>
      <c r="BR31" s="291"/>
      <c r="BS31" s="292"/>
      <c r="BT31" s="290" t="s">
        <v>316</v>
      </c>
      <c r="BU31" s="291"/>
      <c r="BV31" s="291"/>
      <c r="BW31" s="292"/>
      <c r="BX31" s="290" t="s">
        <v>329</v>
      </c>
      <c r="BY31" s="291"/>
      <c r="BZ31" s="291"/>
      <c r="CA31" s="292"/>
      <c r="CB31" s="281">
        <v>2369088.02</v>
      </c>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row>
    <row r="32" spans="1:111" ht="12.95" customHeight="1" x14ac:dyDescent="0.2">
      <c r="A32" s="356" t="s">
        <v>326</v>
      </c>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7"/>
      <c r="AX32" s="355" t="s">
        <v>49</v>
      </c>
      <c r="AY32" s="299"/>
      <c r="AZ32" s="299"/>
      <c r="BA32" s="299"/>
      <c r="BB32" s="299"/>
      <c r="BC32" s="299" t="s">
        <v>54</v>
      </c>
      <c r="BD32" s="299"/>
      <c r="BE32" s="299"/>
      <c r="BF32" s="299"/>
      <c r="BG32" s="299"/>
      <c r="BH32" s="299"/>
      <c r="BI32" s="299"/>
      <c r="BJ32" s="282" t="s">
        <v>54</v>
      </c>
      <c r="BK32" s="283"/>
      <c r="BL32" s="283"/>
      <c r="BM32" s="283"/>
      <c r="BN32" s="283"/>
      <c r="BO32" s="283"/>
      <c r="BP32" s="283"/>
      <c r="BQ32" s="283"/>
      <c r="BR32" s="283"/>
      <c r="BS32" s="283"/>
      <c r="BT32" s="283"/>
      <c r="BU32" s="283"/>
      <c r="BV32" s="283"/>
      <c r="BW32" s="283"/>
      <c r="BX32" s="283"/>
      <c r="BY32" s="283"/>
      <c r="BZ32" s="283"/>
      <c r="CA32" s="284"/>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266"/>
      <c r="DA32" s="266"/>
      <c r="DB32" s="266"/>
      <c r="DC32" s="266"/>
      <c r="DD32" s="266"/>
      <c r="DE32" s="266"/>
      <c r="DF32" s="266"/>
      <c r="DG32" s="267"/>
    </row>
    <row r="33" spans="1:111" ht="12.95" customHeight="1" x14ac:dyDescent="0.2">
      <c r="A33" s="358" t="s">
        <v>327</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60"/>
      <c r="AX33" s="203" t="s">
        <v>50</v>
      </c>
      <c r="AY33" s="204"/>
      <c r="AZ33" s="204"/>
      <c r="BA33" s="204"/>
      <c r="BB33" s="204"/>
      <c r="BC33" s="204" t="s">
        <v>54</v>
      </c>
      <c r="BD33" s="204"/>
      <c r="BE33" s="204"/>
      <c r="BF33" s="204"/>
      <c r="BG33" s="204"/>
      <c r="BH33" s="204"/>
      <c r="BI33" s="204"/>
      <c r="BJ33" s="130" t="s">
        <v>54</v>
      </c>
      <c r="BK33" s="131"/>
      <c r="BL33" s="131"/>
      <c r="BM33" s="131"/>
      <c r="BN33" s="131"/>
      <c r="BO33" s="131"/>
      <c r="BP33" s="131"/>
      <c r="BQ33" s="131"/>
      <c r="BR33" s="131"/>
      <c r="BS33" s="131"/>
      <c r="BT33" s="131"/>
      <c r="BU33" s="131"/>
      <c r="BV33" s="131"/>
      <c r="BW33" s="131"/>
      <c r="BX33" s="131"/>
      <c r="BY33" s="131"/>
      <c r="BZ33" s="131"/>
      <c r="CA33" s="132"/>
      <c r="CB33" s="133">
        <v>0</v>
      </c>
      <c r="CC33" s="133"/>
      <c r="CD33" s="133"/>
      <c r="CE33" s="133"/>
      <c r="CF33" s="133"/>
      <c r="CG33" s="133"/>
      <c r="CH33" s="133"/>
      <c r="CI33" s="133"/>
      <c r="CJ33" s="133">
        <v>0</v>
      </c>
      <c r="CK33" s="133"/>
      <c r="CL33" s="133"/>
      <c r="CM33" s="133"/>
      <c r="CN33" s="133"/>
      <c r="CO33" s="133"/>
      <c r="CP33" s="133"/>
      <c r="CQ33" s="133"/>
      <c r="CR33" s="133">
        <v>0</v>
      </c>
      <c r="CS33" s="133"/>
      <c r="CT33" s="133"/>
      <c r="CU33" s="133"/>
      <c r="CV33" s="133"/>
      <c r="CW33" s="133"/>
      <c r="CX33" s="133"/>
      <c r="CY33" s="133"/>
      <c r="CZ33" s="159"/>
      <c r="DA33" s="159"/>
      <c r="DB33" s="159"/>
      <c r="DC33" s="159"/>
      <c r="DD33" s="159"/>
      <c r="DE33" s="159"/>
      <c r="DF33" s="159"/>
      <c r="DG33" s="160"/>
    </row>
    <row r="34" spans="1:111" ht="12.95" customHeight="1" x14ac:dyDescent="0.2">
      <c r="A34" s="239" t="s">
        <v>46</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40"/>
      <c r="AX34" s="172" t="s">
        <v>51</v>
      </c>
      <c r="AY34" s="173"/>
      <c r="AZ34" s="173"/>
      <c r="BA34" s="173"/>
      <c r="BB34" s="174"/>
      <c r="BC34" s="247" t="s">
        <v>54</v>
      </c>
      <c r="BD34" s="247"/>
      <c r="BE34" s="247"/>
      <c r="BF34" s="247"/>
      <c r="BG34" s="247"/>
      <c r="BH34" s="247"/>
      <c r="BI34" s="247"/>
      <c r="BJ34" s="130" t="s">
        <v>464</v>
      </c>
      <c r="BK34" s="131"/>
      <c r="BL34" s="131"/>
      <c r="BM34" s="131"/>
      <c r="BN34" s="131"/>
      <c r="BO34" s="131"/>
      <c r="BP34" s="131"/>
      <c r="BQ34" s="131"/>
      <c r="BR34" s="131"/>
      <c r="BS34" s="132"/>
      <c r="BT34" s="130" t="s">
        <v>447</v>
      </c>
      <c r="BU34" s="131"/>
      <c r="BV34" s="131"/>
      <c r="BW34" s="132"/>
      <c r="BX34" s="130" t="s">
        <v>448</v>
      </c>
      <c r="BY34" s="131"/>
      <c r="BZ34" s="131"/>
      <c r="CA34" s="132"/>
      <c r="CB34" s="133">
        <f>CB41+CB56</f>
        <v>89634400</v>
      </c>
      <c r="CC34" s="133"/>
      <c r="CD34" s="133"/>
      <c r="CE34" s="133"/>
      <c r="CF34" s="133"/>
      <c r="CG34" s="133"/>
      <c r="CH34" s="133"/>
      <c r="CI34" s="133"/>
      <c r="CJ34" s="133">
        <f t="shared" ref="CJ34" si="0">CJ41+CJ56</f>
        <v>87175700</v>
      </c>
      <c r="CK34" s="133"/>
      <c r="CL34" s="133"/>
      <c r="CM34" s="133"/>
      <c r="CN34" s="133"/>
      <c r="CO34" s="133"/>
      <c r="CP34" s="133"/>
      <c r="CQ34" s="133"/>
      <c r="CR34" s="133">
        <f t="shared" ref="CR34" si="1">CR41+CR56</f>
        <v>85042200</v>
      </c>
      <c r="CS34" s="133"/>
      <c r="CT34" s="133"/>
      <c r="CU34" s="133"/>
      <c r="CV34" s="133"/>
      <c r="CW34" s="133"/>
      <c r="CX34" s="133"/>
      <c r="CY34" s="133"/>
      <c r="CZ34" s="159"/>
      <c r="DA34" s="159"/>
      <c r="DB34" s="159"/>
      <c r="DC34" s="159"/>
      <c r="DD34" s="159"/>
      <c r="DE34" s="159"/>
      <c r="DF34" s="159"/>
      <c r="DG34" s="160"/>
    </row>
    <row r="35" spans="1:111" ht="12.95" customHeight="1" x14ac:dyDescent="0.2">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2"/>
      <c r="AX35" s="175"/>
      <c r="AY35" s="176"/>
      <c r="AZ35" s="176"/>
      <c r="BA35" s="176"/>
      <c r="BB35" s="177"/>
      <c r="BC35" s="247" t="s">
        <v>54</v>
      </c>
      <c r="BD35" s="247"/>
      <c r="BE35" s="247"/>
      <c r="BF35" s="247"/>
      <c r="BG35" s="247"/>
      <c r="BH35" s="247"/>
      <c r="BI35" s="247"/>
      <c r="BJ35" s="130" t="s">
        <v>464</v>
      </c>
      <c r="BK35" s="131"/>
      <c r="BL35" s="131"/>
      <c r="BM35" s="131"/>
      <c r="BN35" s="131"/>
      <c r="BO35" s="131"/>
      <c r="BP35" s="131"/>
      <c r="BQ35" s="131"/>
      <c r="BR35" s="131"/>
      <c r="BS35" s="132"/>
      <c r="BT35" s="130" t="s">
        <v>447</v>
      </c>
      <c r="BU35" s="131"/>
      <c r="BV35" s="131"/>
      <c r="BW35" s="132"/>
      <c r="BX35" s="130" t="s">
        <v>449</v>
      </c>
      <c r="BY35" s="131"/>
      <c r="BZ35" s="131"/>
      <c r="CA35" s="132"/>
      <c r="CB35" s="133">
        <f>CB42+CB57</f>
        <v>3000000</v>
      </c>
      <c r="CC35" s="133"/>
      <c r="CD35" s="133"/>
      <c r="CE35" s="133"/>
      <c r="CF35" s="133"/>
      <c r="CG35" s="133"/>
      <c r="CH35" s="133"/>
      <c r="CI35" s="133"/>
      <c r="CJ35" s="133">
        <f t="shared" ref="CJ35" si="2">CJ42+CJ57</f>
        <v>3000000</v>
      </c>
      <c r="CK35" s="133"/>
      <c r="CL35" s="133"/>
      <c r="CM35" s="133"/>
      <c r="CN35" s="133"/>
      <c r="CO35" s="133"/>
      <c r="CP35" s="133"/>
      <c r="CQ35" s="133"/>
      <c r="CR35" s="133">
        <f t="shared" ref="CR35" si="3">CR42+CR57</f>
        <v>3000000</v>
      </c>
      <c r="CS35" s="133"/>
      <c r="CT35" s="133"/>
      <c r="CU35" s="133"/>
      <c r="CV35" s="133"/>
      <c r="CW35" s="133"/>
      <c r="CX35" s="133"/>
      <c r="CY35" s="133"/>
      <c r="CZ35" s="159"/>
      <c r="DA35" s="159"/>
      <c r="DB35" s="159"/>
      <c r="DC35" s="159"/>
      <c r="DD35" s="159"/>
      <c r="DE35" s="159"/>
      <c r="DF35" s="159"/>
      <c r="DG35" s="160"/>
    </row>
    <row r="36" spans="1:111" ht="12.95" customHeight="1" x14ac:dyDescent="0.2">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2"/>
      <c r="AX36" s="175"/>
      <c r="AY36" s="176"/>
      <c r="AZ36" s="176"/>
      <c r="BA36" s="176"/>
      <c r="BB36" s="177"/>
      <c r="BC36" s="247" t="s">
        <v>54</v>
      </c>
      <c r="BD36" s="247"/>
      <c r="BE36" s="247"/>
      <c r="BF36" s="247"/>
      <c r="BG36" s="247"/>
      <c r="BH36" s="247"/>
      <c r="BI36" s="247"/>
      <c r="BJ36" s="130" t="s">
        <v>464</v>
      </c>
      <c r="BK36" s="131"/>
      <c r="BL36" s="131"/>
      <c r="BM36" s="131"/>
      <c r="BN36" s="131"/>
      <c r="BO36" s="131"/>
      <c r="BP36" s="131"/>
      <c r="BQ36" s="131"/>
      <c r="BR36" s="131"/>
      <c r="BS36" s="132"/>
      <c r="BT36" s="130" t="s">
        <v>447</v>
      </c>
      <c r="BU36" s="131"/>
      <c r="BV36" s="131"/>
      <c r="BW36" s="132"/>
      <c r="BX36" s="130" t="s">
        <v>446</v>
      </c>
      <c r="BY36" s="131"/>
      <c r="BZ36" s="131"/>
      <c r="CA36" s="132"/>
      <c r="CB36" s="133">
        <f>CB43</f>
        <v>79047200</v>
      </c>
      <c r="CC36" s="133"/>
      <c r="CD36" s="133"/>
      <c r="CE36" s="133"/>
      <c r="CF36" s="133"/>
      <c r="CG36" s="133"/>
      <c r="CH36" s="133"/>
      <c r="CI36" s="133"/>
      <c r="CJ36" s="133">
        <f t="shared" ref="CJ36" si="4">CJ43</f>
        <v>79047200</v>
      </c>
      <c r="CK36" s="133"/>
      <c r="CL36" s="133"/>
      <c r="CM36" s="133"/>
      <c r="CN36" s="133"/>
      <c r="CO36" s="133"/>
      <c r="CP36" s="133"/>
      <c r="CQ36" s="133"/>
      <c r="CR36" s="133">
        <f t="shared" ref="CR36" si="5">CR43</f>
        <v>77298200</v>
      </c>
      <c r="CS36" s="133"/>
      <c r="CT36" s="133"/>
      <c r="CU36" s="133"/>
      <c r="CV36" s="133"/>
      <c r="CW36" s="133"/>
      <c r="CX36" s="133"/>
      <c r="CY36" s="133"/>
      <c r="CZ36" s="159"/>
      <c r="DA36" s="159"/>
      <c r="DB36" s="159"/>
      <c r="DC36" s="159"/>
      <c r="DD36" s="159"/>
      <c r="DE36" s="159"/>
      <c r="DF36" s="159"/>
      <c r="DG36" s="160"/>
    </row>
    <row r="37" spans="1:111" ht="12.95" customHeight="1" x14ac:dyDescent="0.2">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4"/>
      <c r="AX37" s="178"/>
      <c r="AY37" s="179"/>
      <c r="AZ37" s="179"/>
      <c r="BA37" s="179"/>
      <c r="BB37" s="180"/>
      <c r="BC37" s="247" t="s">
        <v>54</v>
      </c>
      <c r="BD37" s="247"/>
      <c r="BE37" s="247"/>
      <c r="BF37" s="247"/>
      <c r="BG37" s="247"/>
      <c r="BH37" s="247"/>
      <c r="BI37" s="247"/>
      <c r="BJ37" s="130" t="s">
        <v>464</v>
      </c>
      <c r="BK37" s="131"/>
      <c r="BL37" s="131"/>
      <c r="BM37" s="131"/>
      <c r="BN37" s="131"/>
      <c r="BO37" s="131"/>
      <c r="BP37" s="131"/>
      <c r="BQ37" s="131"/>
      <c r="BR37" s="131"/>
      <c r="BS37" s="132"/>
      <c r="BT37" s="130" t="s">
        <v>447</v>
      </c>
      <c r="BU37" s="131"/>
      <c r="BV37" s="131"/>
      <c r="BW37" s="132"/>
      <c r="BX37" s="130" t="s">
        <v>450</v>
      </c>
      <c r="BY37" s="131"/>
      <c r="BZ37" s="131"/>
      <c r="CA37" s="132"/>
      <c r="CB37" s="133">
        <f>CB58</f>
        <v>7587200</v>
      </c>
      <c r="CC37" s="133"/>
      <c r="CD37" s="133"/>
      <c r="CE37" s="133"/>
      <c r="CF37" s="133"/>
      <c r="CG37" s="133"/>
      <c r="CH37" s="133"/>
      <c r="CI37" s="133"/>
      <c r="CJ37" s="133">
        <f t="shared" ref="CJ37" si="6">CJ58</f>
        <v>5128500</v>
      </c>
      <c r="CK37" s="133"/>
      <c r="CL37" s="133"/>
      <c r="CM37" s="133"/>
      <c r="CN37" s="133"/>
      <c r="CO37" s="133"/>
      <c r="CP37" s="133"/>
      <c r="CQ37" s="133"/>
      <c r="CR37" s="133">
        <f t="shared" ref="CR37" si="7">CR58</f>
        <v>4744000</v>
      </c>
      <c r="CS37" s="133"/>
      <c r="CT37" s="133"/>
      <c r="CU37" s="133"/>
      <c r="CV37" s="133"/>
      <c r="CW37" s="133"/>
      <c r="CX37" s="133"/>
      <c r="CY37" s="133"/>
      <c r="CZ37" s="159"/>
      <c r="DA37" s="159"/>
      <c r="DB37" s="159"/>
      <c r="DC37" s="159"/>
      <c r="DD37" s="159"/>
      <c r="DE37" s="159"/>
      <c r="DF37" s="159"/>
      <c r="DG37" s="160"/>
    </row>
    <row r="38" spans="1:111" x14ac:dyDescent="0.2">
      <c r="A38" s="214" t="s">
        <v>47</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6"/>
      <c r="AX38" s="140" t="s">
        <v>52</v>
      </c>
      <c r="AY38" s="141"/>
      <c r="AZ38" s="141"/>
      <c r="BA38" s="141"/>
      <c r="BB38" s="142"/>
      <c r="BC38" s="146" t="s">
        <v>53</v>
      </c>
      <c r="BD38" s="141"/>
      <c r="BE38" s="141"/>
      <c r="BF38" s="141"/>
      <c r="BG38" s="141"/>
      <c r="BH38" s="141"/>
      <c r="BI38" s="142"/>
      <c r="BJ38" s="293"/>
      <c r="BK38" s="294"/>
      <c r="BL38" s="294"/>
      <c r="BM38" s="294"/>
      <c r="BN38" s="294"/>
      <c r="BO38" s="294"/>
      <c r="BP38" s="294"/>
      <c r="BQ38" s="294"/>
      <c r="BR38" s="294"/>
      <c r="BS38" s="295"/>
      <c r="BT38" s="293"/>
      <c r="BU38" s="294"/>
      <c r="BV38" s="294"/>
      <c r="BW38" s="295"/>
      <c r="BX38" s="293"/>
      <c r="BY38" s="294"/>
      <c r="BZ38" s="294"/>
      <c r="CA38" s="295"/>
      <c r="CB38" s="191"/>
      <c r="CC38" s="192"/>
      <c r="CD38" s="192"/>
      <c r="CE38" s="192"/>
      <c r="CF38" s="192"/>
      <c r="CG38" s="192"/>
      <c r="CH38" s="192"/>
      <c r="CI38" s="193"/>
      <c r="CJ38" s="191"/>
      <c r="CK38" s="192"/>
      <c r="CL38" s="192"/>
      <c r="CM38" s="192"/>
      <c r="CN38" s="192"/>
      <c r="CO38" s="192"/>
      <c r="CP38" s="192"/>
      <c r="CQ38" s="193"/>
      <c r="CR38" s="191"/>
      <c r="CS38" s="192"/>
      <c r="CT38" s="192"/>
      <c r="CU38" s="192"/>
      <c r="CV38" s="192"/>
      <c r="CW38" s="192"/>
      <c r="CX38" s="192"/>
      <c r="CY38" s="193"/>
      <c r="CZ38" s="194"/>
      <c r="DA38" s="195"/>
      <c r="DB38" s="195"/>
      <c r="DC38" s="195"/>
      <c r="DD38" s="195"/>
      <c r="DE38" s="195"/>
      <c r="DF38" s="195"/>
      <c r="DG38" s="196"/>
    </row>
    <row r="39" spans="1:111" x14ac:dyDescent="0.2">
      <c r="A39" s="310" t="s">
        <v>48</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1"/>
      <c r="AX39" s="143"/>
      <c r="AY39" s="144"/>
      <c r="AZ39" s="144"/>
      <c r="BA39" s="144"/>
      <c r="BB39" s="145"/>
      <c r="BC39" s="147"/>
      <c r="BD39" s="144"/>
      <c r="BE39" s="144"/>
      <c r="BF39" s="144"/>
      <c r="BG39" s="144"/>
      <c r="BH39" s="144"/>
      <c r="BI39" s="145"/>
      <c r="BJ39" s="296"/>
      <c r="BK39" s="297"/>
      <c r="BL39" s="297"/>
      <c r="BM39" s="297"/>
      <c r="BN39" s="297"/>
      <c r="BO39" s="297"/>
      <c r="BP39" s="297"/>
      <c r="BQ39" s="297"/>
      <c r="BR39" s="297"/>
      <c r="BS39" s="298"/>
      <c r="BT39" s="296"/>
      <c r="BU39" s="297"/>
      <c r="BV39" s="297"/>
      <c r="BW39" s="298"/>
      <c r="BX39" s="296"/>
      <c r="BY39" s="297"/>
      <c r="BZ39" s="297"/>
      <c r="CA39" s="298"/>
      <c r="CB39" s="200"/>
      <c r="CC39" s="201"/>
      <c r="CD39" s="201"/>
      <c r="CE39" s="201"/>
      <c r="CF39" s="201"/>
      <c r="CG39" s="201"/>
      <c r="CH39" s="201"/>
      <c r="CI39" s="202"/>
      <c r="CJ39" s="200"/>
      <c r="CK39" s="201"/>
      <c r="CL39" s="201"/>
      <c r="CM39" s="201"/>
      <c r="CN39" s="201"/>
      <c r="CO39" s="201"/>
      <c r="CP39" s="201"/>
      <c r="CQ39" s="202"/>
      <c r="CR39" s="200"/>
      <c r="CS39" s="201"/>
      <c r="CT39" s="201"/>
      <c r="CU39" s="201"/>
      <c r="CV39" s="201"/>
      <c r="CW39" s="201"/>
      <c r="CX39" s="201"/>
      <c r="CY39" s="202"/>
      <c r="CZ39" s="217"/>
      <c r="DA39" s="218"/>
      <c r="DB39" s="218"/>
      <c r="DC39" s="218"/>
      <c r="DD39" s="218"/>
      <c r="DE39" s="218"/>
      <c r="DF39" s="218"/>
      <c r="DG39" s="219"/>
    </row>
    <row r="40" spans="1:111" x14ac:dyDescent="0.2">
      <c r="A40" s="307" t="s">
        <v>47</v>
      </c>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8"/>
      <c r="AX40" s="309" t="s">
        <v>55</v>
      </c>
      <c r="AY40" s="258"/>
      <c r="AZ40" s="258"/>
      <c r="BA40" s="258"/>
      <c r="BB40" s="259"/>
      <c r="BC40" s="257"/>
      <c r="BD40" s="258"/>
      <c r="BE40" s="258"/>
      <c r="BF40" s="258"/>
      <c r="BG40" s="258"/>
      <c r="BH40" s="258"/>
      <c r="BI40" s="259"/>
      <c r="BJ40" s="130"/>
      <c r="BK40" s="131"/>
      <c r="BL40" s="131"/>
      <c r="BM40" s="131"/>
      <c r="BN40" s="131"/>
      <c r="BO40" s="131"/>
      <c r="BP40" s="131"/>
      <c r="BQ40" s="131"/>
      <c r="BR40" s="131"/>
      <c r="BS40" s="132"/>
      <c r="BT40" s="130"/>
      <c r="BU40" s="131"/>
      <c r="BV40" s="131"/>
      <c r="BW40" s="132"/>
      <c r="BX40" s="130"/>
      <c r="BY40" s="131"/>
      <c r="BZ40" s="131"/>
      <c r="CA40" s="132"/>
      <c r="CB40" s="211"/>
      <c r="CC40" s="212"/>
      <c r="CD40" s="212"/>
      <c r="CE40" s="212"/>
      <c r="CF40" s="212"/>
      <c r="CG40" s="212"/>
      <c r="CH40" s="212"/>
      <c r="CI40" s="213"/>
      <c r="CJ40" s="211"/>
      <c r="CK40" s="212"/>
      <c r="CL40" s="212"/>
      <c r="CM40" s="212"/>
      <c r="CN40" s="212"/>
      <c r="CO40" s="212"/>
      <c r="CP40" s="212"/>
      <c r="CQ40" s="213"/>
      <c r="CR40" s="211"/>
      <c r="CS40" s="212"/>
      <c r="CT40" s="212"/>
      <c r="CU40" s="212"/>
      <c r="CV40" s="212"/>
      <c r="CW40" s="212"/>
      <c r="CX40" s="212"/>
      <c r="CY40" s="213"/>
      <c r="CZ40" s="134"/>
      <c r="DA40" s="135"/>
      <c r="DB40" s="135"/>
      <c r="DC40" s="135"/>
      <c r="DD40" s="135"/>
      <c r="DE40" s="135"/>
      <c r="DF40" s="135"/>
      <c r="DG40" s="136"/>
    </row>
    <row r="41" spans="1:111" ht="12.95" customHeight="1" x14ac:dyDescent="0.2">
      <c r="A41" s="205" t="s">
        <v>451</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6"/>
      <c r="AX41" s="140" t="s">
        <v>270</v>
      </c>
      <c r="AY41" s="141"/>
      <c r="AZ41" s="141"/>
      <c r="BA41" s="141"/>
      <c r="BB41" s="142"/>
      <c r="BC41" s="146" t="s">
        <v>56</v>
      </c>
      <c r="BD41" s="141"/>
      <c r="BE41" s="141"/>
      <c r="BF41" s="141"/>
      <c r="BG41" s="141"/>
      <c r="BH41" s="141"/>
      <c r="BI41" s="142"/>
      <c r="BJ41" s="130" t="s">
        <v>464</v>
      </c>
      <c r="BK41" s="131"/>
      <c r="BL41" s="131"/>
      <c r="BM41" s="131"/>
      <c r="BN41" s="131"/>
      <c r="BO41" s="131"/>
      <c r="BP41" s="131"/>
      <c r="BQ41" s="131"/>
      <c r="BR41" s="131"/>
      <c r="BS41" s="132"/>
      <c r="BT41" s="130" t="s">
        <v>447</v>
      </c>
      <c r="BU41" s="131"/>
      <c r="BV41" s="131"/>
      <c r="BW41" s="132"/>
      <c r="BX41" s="130" t="s">
        <v>448</v>
      </c>
      <c r="BY41" s="131"/>
      <c r="BZ41" s="131"/>
      <c r="CA41" s="132"/>
      <c r="CB41" s="191">
        <f>CB42+CB43</f>
        <v>82047200</v>
      </c>
      <c r="CC41" s="192"/>
      <c r="CD41" s="192"/>
      <c r="CE41" s="192"/>
      <c r="CF41" s="192"/>
      <c r="CG41" s="192"/>
      <c r="CH41" s="192"/>
      <c r="CI41" s="193"/>
      <c r="CJ41" s="191">
        <f>CJ42+CJ43</f>
        <v>82047200</v>
      </c>
      <c r="CK41" s="192"/>
      <c r="CL41" s="192"/>
      <c r="CM41" s="192"/>
      <c r="CN41" s="192"/>
      <c r="CO41" s="192"/>
      <c r="CP41" s="192"/>
      <c r="CQ41" s="193"/>
      <c r="CR41" s="191">
        <f>CR42+CR43</f>
        <v>80298200</v>
      </c>
      <c r="CS41" s="192"/>
      <c r="CT41" s="192"/>
      <c r="CU41" s="192"/>
      <c r="CV41" s="192"/>
      <c r="CW41" s="192"/>
      <c r="CX41" s="192"/>
      <c r="CY41" s="193"/>
      <c r="CZ41" s="194"/>
      <c r="DA41" s="195"/>
      <c r="DB41" s="195"/>
      <c r="DC41" s="195"/>
      <c r="DD41" s="195"/>
      <c r="DE41" s="195"/>
      <c r="DF41" s="195"/>
      <c r="DG41" s="196"/>
    </row>
    <row r="42" spans="1:111" ht="12.95" customHeight="1" x14ac:dyDescent="0.2">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8"/>
      <c r="AX42" s="153"/>
      <c r="AY42" s="154"/>
      <c r="AZ42" s="154"/>
      <c r="BA42" s="154"/>
      <c r="BB42" s="155"/>
      <c r="BC42" s="156"/>
      <c r="BD42" s="154"/>
      <c r="BE42" s="154"/>
      <c r="BF42" s="154"/>
      <c r="BG42" s="154"/>
      <c r="BH42" s="154"/>
      <c r="BI42" s="155"/>
      <c r="BJ42" s="130" t="s">
        <v>464</v>
      </c>
      <c r="BK42" s="131"/>
      <c r="BL42" s="131"/>
      <c r="BM42" s="131"/>
      <c r="BN42" s="131"/>
      <c r="BO42" s="131"/>
      <c r="BP42" s="131"/>
      <c r="BQ42" s="131"/>
      <c r="BR42" s="131"/>
      <c r="BS42" s="132"/>
      <c r="BT42" s="130" t="s">
        <v>447</v>
      </c>
      <c r="BU42" s="131"/>
      <c r="BV42" s="131"/>
      <c r="BW42" s="132"/>
      <c r="BX42" s="130" t="s">
        <v>449</v>
      </c>
      <c r="BY42" s="131"/>
      <c r="BZ42" s="131"/>
      <c r="CA42" s="132"/>
      <c r="CB42" s="191">
        <f>CB51</f>
        <v>3000000</v>
      </c>
      <c r="CC42" s="192"/>
      <c r="CD42" s="192"/>
      <c r="CE42" s="192"/>
      <c r="CF42" s="192"/>
      <c r="CG42" s="192"/>
      <c r="CH42" s="192"/>
      <c r="CI42" s="193"/>
      <c r="CJ42" s="191">
        <f t="shared" ref="CJ42" si="8">CJ51</f>
        <v>3000000</v>
      </c>
      <c r="CK42" s="192"/>
      <c r="CL42" s="192"/>
      <c r="CM42" s="192"/>
      <c r="CN42" s="192"/>
      <c r="CO42" s="192"/>
      <c r="CP42" s="192"/>
      <c r="CQ42" s="193"/>
      <c r="CR42" s="191">
        <f t="shared" ref="CR42" si="9">CR51</f>
        <v>3000000</v>
      </c>
      <c r="CS42" s="192"/>
      <c r="CT42" s="192"/>
      <c r="CU42" s="192"/>
      <c r="CV42" s="192"/>
      <c r="CW42" s="192"/>
      <c r="CX42" s="192"/>
      <c r="CY42" s="193"/>
      <c r="CZ42" s="194"/>
      <c r="DA42" s="195"/>
      <c r="DB42" s="195"/>
      <c r="DC42" s="195"/>
      <c r="DD42" s="195"/>
      <c r="DE42" s="195"/>
      <c r="DF42" s="195"/>
      <c r="DG42" s="196"/>
    </row>
    <row r="43" spans="1:111" ht="12.95" customHeight="1" x14ac:dyDescent="0.2">
      <c r="A43" s="209"/>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10"/>
      <c r="AX43" s="143"/>
      <c r="AY43" s="144"/>
      <c r="AZ43" s="144"/>
      <c r="BA43" s="144"/>
      <c r="BB43" s="145"/>
      <c r="BC43" s="147"/>
      <c r="BD43" s="144"/>
      <c r="BE43" s="144"/>
      <c r="BF43" s="144"/>
      <c r="BG43" s="144"/>
      <c r="BH43" s="144"/>
      <c r="BI43" s="145"/>
      <c r="BJ43" s="130" t="s">
        <v>464</v>
      </c>
      <c r="BK43" s="131"/>
      <c r="BL43" s="131"/>
      <c r="BM43" s="131"/>
      <c r="BN43" s="131"/>
      <c r="BO43" s="131"/>
      <c r="BP43" s="131"/>
      <c r="BQ43" s="131"/>
      <c r="BR43" s="131"/>
      <c r="BS43" s="132"/>
      <c r="BT43" s="130" t="s">
        <v>447</v>
      </c>
      <c r="BU43" s="131"/>
      <c r="BV43" s="131"/>
      <c r="BW43" s="132"/>
      <c r="BX43" s="130" t="s">
        <v>446</v>
      </c>
      <c r="BY43" s="131"/>
      <c r="BZ43" s="131"/>
      <c r="CA43" s="132"/>
      <c r="CB43" s="191">
        <f>CB44</f>
        <v>79047200</v>
      </c>
      <c r="CC43" s="192"/>
      <c r="CD43" s="192"/>
      <c r="CE43" s="192"/>
      <c r="CF43" s="192"/>
      <c r="CG43" s="192"/>
      <c r="CH43" s="192"/>
      <c r="CI43" s="193"/>
      <c r="CJ43" s="191">
        <f>CJ44</f>
        <v>79047200</v>
      </c>
      <c r="CK43" s="192"/>
      <c r="CL43" s="192"/>
      <c r="CM43" s="192"/>
      <c r="CN43" s="192"/>
      <c r="CO43" s="192"/>
      <c r="CP43" s="192"/>
      <c r="CQ43" s="193"/>
      <c r="CR43" s="191">
        <f>CR44</f>
        <v>77298200</v>
      </c>
      <c r="CS43" s="192"/>
      <c r="CT43" s="192"/>
      <c r="CU43" s="192"/>
      <c r="CV43" s="192"/>
      <c r="CW43" s="192"/>
      <c r="CX43" s="192"/>
      <c r="CY43" s="193"/>
      <c r="CZ43" s="194"/>
      <c r="DA43" s="195"/>
      <c r="DB43" s="195"/>
      <c r="DC43" s="195"/>
      <c r="DD43" s="195"/>
      <c r="DE43" s="195"/>
      <c r="DF43" s="195"/>
      <c r="DG43" s="196"/>
    </row>
    <row r="44" spans="1:111" x14ac:dyDescent="0.2">
      <c r="A44" s="306" t="s">
        <v>47</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140" t="s">
        <v>57</v>
      </c>
      <c r="AY44" s="141"/>
      <c r="AZ44" s="141"/>
      <c r="BA44" s="141"/>
      <c r="BB44" s="142"/>
      <c r="BC44" s="146" t="s">
        <v>56</v>
      </c>
      <c r="BD44" s="141"/>
      <c r="BE44" s="141"/>
      <c r="BF44" s="141"/>
      <c r="BG44" s="141"/>
      <c r="BH44" s="141"/>
      <c r="BI44" s="142"/>
      <c r="BJ44" s="312" t="s">
        <v>464</v>
      </c>
      <c r="BK44" s="313"/>
      <c r="BL44" s="313"/>
      <c r="BM44" s="313"/>
      <c r="BN44" s="313"/>
      <c r="BO44" s="313"/>
      <c r="BP44" s="313"/>
      <c r="BQ44" s="313"/>
      <c r="BR44" s="313"/>
      <c r="BS44" s="314"/>
      <c r="BT44" s="312" t="s">
        <v>93</v>
      </c>
      <c r="BU44" s="313"/>
      <c r="BV44" s="313"/>
      <c r="BW44" s="314"/>
      <c r="BX44" s="312" t="s">
        <v>446</v>
      </c>
      <c r="BY44" s="313"/>
      <c r="BZ44" s="313"/>
      <c r="CA44" s="314"/>
      <c r="CB44" s="230">
        <v>79047200</v>
      </c>
      <c r="CC44" s="231"/>
      <c r="CD44" s="231"/>
      <c r="CE44" s="231"/>
      <c r="CF44" s="231"/>
      <c r="CG44" s="231"/>
      <c r="CH44" s="231"/>
      <c r="CI44" s="232"/>
      <c r="CJ44" s="230">
        <v>79047200</v>
      </c>
      <c r="CK44" s="231"/>
      <c r="CL44" s="231"/>
      <c r="CM44" s="231"/>
      <c r="CN44" s="231"/>
      <c r="CO44" s="231"/>
      <c r="CP44" s="231"/>
      <c r="CQ44" s="232"/>
      <c r="CR44" s="230">
        <v>77298200</v>
      </c>
      <c r="CS44" s="231"/>
      <c r="CT44" s="231"/>
      <c r="CU44" s="231"/>
      <c r="CV44" s="231"/>
      <c r="CW44" s="231"/>
      <c r="CX44" s="231"/>
      <c r="CY44" s="232"/>
      <c r="CZ44" s="194"/>
      <c r="DA44" s="195"/>
      <c r="DB44" s="195"/>
      <c r="DC44" s="195"/>
      <c r="DD44" s="195"/>
      <c r="DE44" s="195"/>
      <c r="DF44" s="195"/>
      <c r="DG44" s="196"/>
    </row>
    <row r="45" spans="1:111" x14ac:dyDescent="0.2">
      <c r="A45" s="157" t="s">
        <v>169</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3"/>
      <c r="AY45" s="154"/>
      <c r="AZ45" s="154"/>
      <c r="BA45" s="154"/>
      <c r="BB45" s="155"/>
      <c r="BC45" s="156"/>
      <c r="BD45" s="154"/>
      <c r="BE45" s="154"/>
      <c r="BF45" s="154"/>
      <c r="BG45" s="154"/>
      <c r="BH45" s="154"/>
      <c r="BI45" s="155"/>
      <c r="BJ45" s="315"/>
      <c r="BK45" s="316"/>
      <c r="BL45" s="316"/>
      <c r="BM45" s="316"/>
      <c r="BN45" s="316"/>
      <c r="BO45" s="316"/>
      <c r="BP45" s="316"/>
      <c r="BQ45" s="316"/>
      <c r="BR45" s="316"/>
      <c r="BS45" s="317"/>
      <c r="BT45" s="315"/>
      <c r="BU45" s="316"/>
      <c r="BV45" s="316"/>
      <c r="BW45" s="317"/>
      <c r="BX45" s="315"/>
      <c r="BY45" s="316"/>
      <c r="BZ45" s="316"/>
      <c r="CA45" s="317"/>
      <c r="CB45" s="233"/>
      <c r="CC45" s="234"/>
      <c r="CD45" s="234"/>
      <c r="CE45" s="234"/>
      <c r="CF45" s="234"/>
      <c r="CG45" s="234"/>
      <c r="CH45" s="234"/>
      <c r="CI45" s="235"/>
      <c r="CJ45" s="233"/>
      <c r="CK45" s="234"/>
      <c r="CL45" s="234"/>
      <c r="CM45" s="234"/>
      <c r="CN45" s="234"/>
      <c r="CO45" s="234"/>
      <c r="CP45" s="234"/>
      <c r="CQ45" s="235"/>
      <c r="CR45" s="233"/>
      <c r="CS45" s="234"/>
      <c r="CT45" s="234"/>
      <c r="CU45" s="234"/>
      <c r="CV45" s="234"/>
      <c r="CW45" s="234"/>
      <c r="CX45" s="234"/>
      <c r="CY45" s="235"/>
      <c r="CZ45" s="227"/>
      <c r="DA45" s="228"/>
      <c r="DB45" s="228"/>
      <c r="DC45" s="228"/>
      <c r="DD45" s="228"/>
      <c r="DE45" s="228"/>
      <c r="DF45" s="228"/>
      <c r="DG45" s="229"/>
    </row>
    <row r="46" spans="1:111" x14ac:dyDescent="0.2">
      <c r="A46" s="157" t="s">
        <v>334</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3"/>
      <c r="AY46" s="154"/>
      <c r="AZ46" s="154"/>
      <c r="BA46" s="154"/>
      <c r="BB46" s="155"/>
      <c r="BC46" s="156"/>
      <c r="BD46" s="154"/>
      <c r="BE46" s="154"/>
      <c r="BF46" s="154"/>
      <c r="BG46" s="154"/>
      <c r="BH46" s="154"/>
      <c r="BI46" s="155"/>
      <c r="BJ46" s="315"/>
      <c r="BK46" s="316"/>
      <c r="BL46" s="316"/>
      <c r="BM46" s="316"/>
      <c r="BN46" s="316"/>
      <c r="BO46" s="316"/>
      <c r="BP46" s="316"/>
      <c r="BQ46" s="316"/>
      <c r="BR46" s="316"/>
      <c r="BS46" s="317"/>
      <c r="BT46" s="315"/>
      <c r="BU46" s="316"/>
      <c r="BV46" s="316"/>
      <c r="BW46" s="317"/>
      <c r="BX46" s="315"/>
      <c r="BY46" s="316"/>
      <c r="BZ46" s="316"/>
      <c r="CA46" s="317"/>
      <c r="CB46" s="233"/>
      <c r="CC46" s="234"/>
      <c r="CD46" s="234"/>
      <c r="CE46" s="234"/>
      <c r="CF46" s="234"/>
      <c r="CG46" s="234"/>
      <c r="CH46" s="234"/>
      <c r="CI46" s="235"/>
      <c r="CJ46" s="233"/>
      <c r="CK46" s="234"/>
      <c r="CL46" s="234"/>
      <c r="CM46" s="234"/>
      <c r="CN46" s="234"/>
      <c r="CO46" s="234"/>
      <c r="CP46" s="234"/>
      <c r="CQ46" s="235"/>
      <c r="CR46" s="233"/>
      <c r="CS46" s="234"/>
      <c r="CT46" s="234"/>
      <c r="CU46" s="234"/>
      <c r="CV46" s="234"/>
      <c r="CW46" s="234"/>
      <c r="CX46" s="234"/>
      <c r="CY46" s="235"/>
      <c r="CZ46" s="227"/>
      <c r="DA46" s="228"/>
      <c r="DB46" s="228"/>
      <c r="DC46" s="228"/>
      <c r="DD46" s="228"/>
      <c r="DE46" s="228"/>
      <c r="DF46" s="228"/>
      <c r="DG46" s="229"/>
    </row>
    <row r="47" spans="1:111" x14ac:dyDescent="0.2">
      <c r="A47" s="186" t="s">
        <v>333</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43"/>
      <c r="AY47" s="144"/>
      <c r="AZ47" s="144"/>
      <c r="BA47" s="144"/>
      <c r="BB47" s="145"/>
      <c r="BC47" s="147"/>
      <c r="BD47" s="144"/>
      <c r="BE47" s="144"/>
      <c r="BF47" s="144"/>
      <c r="BG47" s="144"/>
      <c r="BH47" s="144"/>
      <c r="BI47" s="145"/>
      <c r="BJ47" s="318"/>
      <c r="BK47" s="319"/>
      <c r="BL47" s="319"/>
      <c r="BM47" s="319"/>
      <c r="BN47" s="319"/>
      <c r="BO47" s="319"/>
      <c r="BP47" s="319"/>
      <c r="BQ47" s="319"/>
      <c r="BR47" s="319"/>
      <c r="BS47" s="320"/>
      <c r="BT47" s="318"/>
      <c r="BU47" s="319"/>
      <c r="BV47" s="319"/>
      <c r="BW47" s="320"/>
      <c r="BX47" s="318"/>
      <c r="BY47" s="319"/>
      <c r="BZ47" s="319"/>
      <c r="CA47" s="320"/>
      <c r="CB47" s="236"/>
      <c r="CC47" s="237"/>
      <c r="CD47" s="237"/>
      <c r="CE47" s="237"/>
      <c r="CF47" s="237"/>
      <c r="CG47" s="237"/>
      <c r="CH47" s="237"/>
      <c r="CI47" s="238"/>
      <c r="CJ47" s="236"/>
      <c r="CK47" s="237"/>
      <c r="CL47" s="237"/>
      <c r="CM47" s="237"/>
      <c r="CN47" s="237"/>
      <c r="CO47" s="237"/>
      <c r="CP47" s="237"/>
      <c r="CQ47" s="238"/>
      <c r="CR47" s="236"/>
      <c r="CS47" s="237"/>
      <c r="CT47" s="237"/>
      <c r="CU47" s="237"/>
      <c r="CV47" s="237"/>
      <c r="CW47" s="237"/>
      <c r="CX47" s="237"/>
      <c r="CY47" s="238"/>
      <c r="CZ47" s="217"/>
      <c r="DA47" s="218"/>
      <c r="DB47" s="218"/>
      <c r="DC47" s="218"/>
      <c r="DD47" s="218"/>
      <c r="DE47" s="218"/>
      <c r="DF47" s="218"/>
      <c r="DG47" s="219"/>
    </row>
    <row r="48" spans="1:111" x14ac:dyDescent="0.2">
      <c r="A48" s="301" t="s">
        <v>170</v>
      </c>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3"/>
      <c r="AX48" s="140" t="s">
        <v>58</v>
      </c>
      <c r="AY48" s="141"/>
      <c r="AZ48" s="141"/>
      <c r="BA48" s="141"/>
      <c r="BB48" s="142"/>
      <c r="BC48" s="146" t="s">
        <v>56</v>
      </c>
      <c r="BD48" s="141"/>
      <c r="BE48" s="141"/>
      <c r="BF48" s="141"/>
      <c r="BG48" s="141"/>
      <c r="BH48" s="141"/>
      <c r="BI48" s="142"/>
      <c r="BJ48" s="293"/>
      <c r="BK48" s="294"/>
      <c r="BL48" s="294"/>
      <c r="BM48" s="294"/>
      <c r="BN48" s="294"/>
      <c r="BO48" s="294"/>
      <c r="BP48" s="294"/>
      <c r="BQ48" s="294"/>
      <c r="BR48" s="294"/>
      <c r="BS48" s="295"/>
      <c r="BT48" s="293"/>
      <c r="BU48" s="294"/>
      <c r="BV48" s="294"/>
      <c r="BW48" s="295"/>
      <c r="BX48" s="293"/>
      <c r="BY48" s="294"/>
      <c r="BZ48" s="294"/>
      <c r="CA48" s="295"/>
      <c r="CB48" s="191"/>
      <c r="CC48" s="192"/>
      <c r="CD48" s="192"/>
      <c r="CE48" s="192"/>
      <c r="CF48" s="192"/>
      <c r="CG48" s="192"/>
      <c r="CH48" s="192"/>
      <c r="CI48" s="193"/>
      <c r="CJ48" s="191"/>
      <c r="CK48" s="192"/>
      <c r="CL48" s="192"/>
      <c r="CM48" s="192"/>
      <c r="CN48" s="192"/>
      <c r="CO48" s="192"/>
      <c r="CP48" s="192"/>
      <c r="CQ48" s="193"/>
      <c r="CR48" s="191"/>
      <c r="CS48" s="192"/>
      <c r="CT48" s="192"/>
      <c r="CU48" s="192"/>
      <c r="CV48" s="192"/>
      <c r="CW48" s="192"/>
      <c r="CX48" s="192"/>
      <c r="CY48" s="193"/>
      <c r="CZ48" s="194"/>
      <c r="DA48" s="195"/>
      <c r="DB48" s="195"/>
      <c r="DC48" s="195"/>
      <c r="DD48" s="195"/>
      <c r="DE48" s="195"/>
      <c r="DF48" s="195"/>
      <c r="DG48" s="196"/>
    </row>
    <row r="49" spans="1:111" x14ac:dyDescent="0.2">
      <c r="A49" s="157" t="s">
        <v>172</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8"/>
      <c r="AX49" s="153"/>
      <c r="AY49" s="154"/>
      <c r="AZ49" s="154"/>
      <c r="BA49" s="154"/>
      <c r="BB49" s="155"/>
      <c r="BC49" s="156"/>
      <c r="BD49" s="154"/>
      <c r="BE49" s="154"/>
      <c r="BF49" s="154"/>
      <c r="BG49" s="154"/>
      <c r="BH49" s="154"/>
      <c r="BI49" s="155"/>
      <c r="BJ49" s="326"/>
      <c r="BK49" s="327"/>
      <c r="BL49" s="327"/>
      <c r="BM49" s="327"/>
      <c r="BN49" s="327"/>
      <c r="BO49" s="327"/>
      <c r="BP49" s="327"/>
      <c r="BQ49" s="327"/>
      <c r="BR49" s="327"/>
      <c r="BS49" s="328"/>
      <c r="BT49" s="326"/>
      <c r="BU49" s="327"/>
      <c r="BV49" s="327"/>
      <c r="BW49" s="328"/>
      <c r="BX49" s="326"/>
      <c r="BY49" s="327"/>
      <c r="BZ49" s="327"/>
      <c r="CA49" s="328"/>
      <c r="CB49" s="197"/>
      <c r="CC49" s="198"/>
      <c r="CD49" s="198"/>
      <c r="CE49" s="198"/>
      <c r="CF49" s="198"/>
      <c r="CG49" s="198"/>
      <c r="CH49" s="198"/>
      <c r="CI49" s="199"/>
      <c r="CJ49" s="197"/>
      <c r="CK49" s="198"/>
      <c r="CL49" s="198"/>
      <c r="CM49" s="198"/>
      <c r="CN49" s="198"/>
      <c r="CO49" s="198"/>
      <c r="CP49" s="198"/>
      <c r="CQ49" s="199"/>
      <c r="CR49" s="197"/>
      <c r="CS49" s="198"/>
      <c r="CT49" s="198"/>
      <c r="CU49" s="198"/>
      <c r="CV49" s="198"/>
      <c r="CW49" s="198"/>
      <c r="CX49" s="198"/>
      <c r="CY49" s="199"/>
      <c r="CZ49" s="227"/>
      <c r="DA49" s="228"/>
      <c r="DB49" s="228"/>
      <c r="DC49" s="228"/>
      <c r="DD49" s="228"/>
      <c r="DE49" s="228"/>
      <c r="DF49" s="228"/>
      <c r="DG49" s="229"/>
    </row>
    <row r="50" spans="1:111" x14ac:dyDescent="0.2">
      <c r="A50" s="186" t="s">
        <v>171</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43"/>
      <c r="AY50" s="144"/>
      <c r="AZ50" s="144"/>
      <c r="BA50" s="144"/>
      <c r="BB50" s="145"/>
      <c r="BC50" s="147"/>
      <c r="BD50" s="144"/>
      <c r="BE50" s="144"/>
      <c r="BF50" s="144"/>
      <c r="BG50" s="144"/>
      <c r="BH50" s="144"/>
      <c r="BI50" s="145"/>
      <c r="BJ50" s="296"/>
      <c r="BK50" s="297"/>
      <c r="BL50" s="297"/>
      <c r="BM50" s="297"/>
      <c r="BN50" s="297"/>
      <c r="BO50" s="297"/>
      <c r="BP50" s="297"/>
      <c r="BQ50" s="297"/>
      <c r="BR50" s="297"/>
      <c r="BS50" s="298"/>
      <c r="BT50" s="296"/>
      <c r="BU50" s="297"/>
      <c r="BV50" s="297"/>
      <c r="BW50" s="298"/>
      <c r="BX50" s="296"/>
      <c r="BY50" s="297"/>
      <c r="BZ50" s="297"/>
      <c r="CA50" s="298"/>
      <c r="CB50" s="200"/>
      <c r="CC50" s="201"/>
      <c r="CD50" s="201"/>
      <c r="CE50" s="201"/>
      <c r="CF50" s="201"/>
      <c r="CG50" s="201"/>
      <c r="CH50" s="201"/>
      <c r="CI50" s="202"/>
      <c r="CJ50" s="200"/>
      <c r="CK50" s="201"/>
      <c r="CL50" s="201"/>
      <c r="CM50" s="201"/>
      <c r="CN50" s="201"/>
      <c r="CO50" s="201"/>
      <c r="CP50" s="201"/>
      <c r="CQ50" s="202"/>
      <c r="CR50" s="200"/>
      <c r="CS50" s="201"/>
      <c r="CT50" s="201"/>
      <c r="CU50" s="201"/>
      <c r="CV50" s="201"/>
      <c r="CW50" s="201"/>
      <c r="CX50" s="201"/>
      <c r="CY50" s="202"/>
      <c r="CZ50" s="217"/>
      <c r="DA50" s="218"/>
      <c r="DB50" s="218"/>
      <c r="DC50" s="218"/>
      <c r="DD50" s="218"/>
      <c r="DE50" s="218"/>
      <c r="DF50" s="218"/>
      <c r="DG50" s="219"/>
    </row>
    <row r="51" spans="1:111" ht="12.95" customHeight="1" x14ac:dyDescent="0.2">
      <c r="A51" s="226" t="s">
        <v>471</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03" t="s">
        <v>452</v>
      </c>
      <c r="AY51" s="204"/>
      <c r="AZ51" s="204"/>
      <c r="BA51" s="204"/>
      <c r="BB51" s="204"/>
      <c r="BC51" s="204" t="s">
        <v>56</v>
      </c>
      <c r="BD51" s="204"/>
      <c r="BE51" s="204"/>
      <c r="BF51" s="204"/>
      <c r="BG51" s="204"/>
      <c r="BH51" s="204"/>
      <c r="BI51" s="204"/>
      <c r="BJ51" s="130" t="s">
        <v>464</v>
      </c>
      <c r="BK51" s="131"/>
      <c r="BL51" s="131"/>
      <c r="BM51" s="131"/>
      <c r="BN51" s="131"/>
      <c r="BO51" s="131"/>
      <c r="BP51" s="131"/>
      <c r="BQ51" s="131"/>
      <c r="BR51" s="131"/>
      <c r="BS51" s="132"/>
      <c r="BT51" s="130" t="s">
        <v>93</v>
      </c>
      <c r="BU51" s="131"/>
      <c r="BV51" s="131"/>
      <c r="BW51" s="132"/>
      <c r="BX51" s="130" t="s">
        <v>449</v>
      </c>
      <c r="BY51" s="131"/>
      <c r="BZ51" s="131"/>
      <c r="CA51" s="132"/>
      <c r="CB51" s="133">
        <v>3000000</v>
      </c>
      <c r="CC51" s="133"/>
      <c r="CD51" s="133"/>
      <c r="CE51" s="133"/>
      <c r="CF51" s="133"/>
      <c r="CG51" s="133"/>
      <c r="CH51" s="133"/>
      <c r="CI51" s="133"/>
      <c r="CJ51" s="133">
        <v>3000000</v>
      </c>
      <c r="CK51" s="133"/>
      <c r="CL51" s="133"/>
      <c r="CM51" s="133"/>
      <c r="CN51" s="133"/>
      <c r="CO51" s="133"/>
      <c r="CP51" s="133"/>
      <c r="CQ51" s="133"/>
      <c r="CR51" s="133">
        <v>3000000</v>
      </c>
      <c r="CS51" s="133"/>
      <c r="CT51" s="133"/>
      <c r="CU51" s="133"/>
      <c r="CV51" s="133"/>
      <c r="CW51" s="133"/>
      <c r="CX51" s="133"/>
      <c r="CY51" s="133"/>
      <c r="CZ51" s="159"/>
      <c r="DA51" s="159"/>
      <c r="DB51" s="159"/>
      <c r="DC51" s="159"/>
      <c r="DD51" s="159"/>
      <c r="DE51" s="159"/>
      <c r="DF51" s="159"/>
      <c r="DG51" s="160"/>
    </row>
    <row r="52" spans="1:111" ht="12.95" customHeight="1" x14ac:dyDescent="0.2">
      <c r="A52" s="307"/>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203"/>
      <c r="AY52" s="204"/>
      <c r="AZ52" s="204"/>
      <c r="BA52" s="204"/>
      <c r="BB52" s="204"/>
      <c r="BC52" s="204"/>
      <c r="BD52" s="204"/>
      <c r="BE52" s="204"/>
      <c r="BF52" s="204"/>
      <c r="BG52" s="204"/>
      <c r="BH52" s="204"/>
      <c r="BI52" s="204"/>
      <c r="BJ52" s="130"/>
      <c r="BK52" s="131"/>
      <c r="BL52" s="131"/>
      <c r="BM52" s="131"/>
      <c r="BN52" s="131"/>
      <c r="BO52" s="131"/>
      <c r="BP52" s="131"/>
      <c r="BQ52" s="131"/>
      <c r="BR52" s="131"/>
      <c r="BS52" s="132"/>
      <c r="BT52" s="130"/>
      <c r="BU52" s="131"/>
      <c r="BV52" s="131"/>
      <c r="BW52" s="132"/>
      <c r="BX52" s="130"/>
      <c r="BY52" s="131"/>
      <c r="BZ52" s="131"/>
      <c r="CA52" s="132"/>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59"/>
      <c r="DA52" s="159"/>
      <c r="DB52" s="159"/>
      <c r="DC52" s="159"/>
      <c r="DD52" s="159"/>
      <c r="DE52" s="159"/>
      <c r="DF52" s="159"/>
      <c r="DG52" s="160"/>
    </row>
    <row r="53" spans="1:111" ht="12.95" customHeight="1" x14ac:dyDescent="0.2">
      <c r="A53" s="226" t="s">
        <v>59</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03" t="s">
        <v>60</v>
      </c>
      <c r="AY53" s="204"/>
      <c r="AZ53" s="204"/>
      <c r="BA53" s="204"/>
      <c r="BB53" s="204"/>
      <c r="BC53" s="204" t="s">
        <v>61</v>
      </c>
      <c r="BD53" s="204"/>
      <c r="BE53" s="204"/>
      <c r="BF53" s="204"/>
      <c r="BG53" s="204"/>
      <c r="BH53" s="204"/>
      <c r="BI53" s="204"/>
      <c r="BJ53" s="130" t="s">
        <v>464</v>
      </c>
      <c r="BK53" s="131"/>
      <c r="BL53" s="131"/>
      <c r="BM53" s="131"/>
      <c r="BN53" s="131"/>
      <c r="BO53" s="131"/>
      <c r="BP53" s="131"/>
      <c r="BQ53" s="131"/>
      <c r="BR53" s="131"/>
      <c r="BS53" s="132"/>
      <c r="BT53" s="130" t="s">
        <v>464</v>
      </c>
      <c r="BU53" s="131"/>
      <c r="BV53" s="131"/>
      <c r="BW53" s="132"/>
      <c r="BX53" s="130" t="s">
        <v>464</v>
      </c>
      <c r="BY53" s="131"/>
      <c r="BZ53" s="131"/>
      <c r="CA53" s="132"/>
      <c r="CB53" s="133" t="s">
        <v>464</v>
      </c>
      <c r="CC53" s="133"/>
      <c r="CD53" s="133"/>
      <c r="CE53" s="133"/>
      <c r="CF53" s="133"/>
      <c r="CG53" s="133"/>
      <c r="CH53" s="133"/>
      <c r="CI53" s="133"/>
      <c r="CJ53" s="133" t="s">
        <v>464</v>
      </c>
      <c r="CK53" s="133"/>
      <c r="CL53" s="133"/>
      <c r="CM53" s="133"/>
      <c r="CN53" s="133"/>
      <c r="CO53" s="133"/>
      <c r="CP53" s="133"/>
      <c r="CQ53" s="133"/>
      <c r="CR53" s="133" t="s">
        <v>464</v>
      </c>
      <c r="CS53" s="133"/>
      <c r="CT53" s="133"/>
      <c r="CU53" s="133"/>
      <c r="CV53" s="133"/>
      <c r="CW53" s="133"/>
      <c r="CX53" s="133"/>
      <c r="CY53" s="133"/>
      <c r="CZ53" s="159"/>
      <c r="DA53" s="159"/>
      <c r="DB53" s="159"/>
      <c r="DC53" s="159"/>
      <c r="DD53" s="159"/>
      <c r="DE53" s="159"/>
      <c r="DF53" s="159"/>
      <c r="DG53" s="160"/>
    </row>
    <row r="54" spans="1:111" x14ac:dyDescent="0.2">
      <c r="A54" s="306" t="s">
        <v>47</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140" t="s">
        <v>62</v>
      </c>
      <c r="AY54" s="141"/>
      <c r="AZ54" s="141"/>
      <c r="BA54" s="141"/>
      <c r="BB54" s="142"/>
      <c r="BC54" s="146" t="s">
        <v>61</v>
      </c>
      <c r="BD54" s="141"/>
      <c r="BE54" s="141"/>
      <c r="BF54" s="141"/>
      <c r="BG54" s="141"/>
      <c r="BH54" s="141"/>
      <c r="BI54" s="142"/>
      <c r="BJ54" s="293" t="s">
        <v>464</v>
      </c>
      <c r="BK54" s="294"/>
      <c r="BL54" s="294"/>
      <c r="BM54" s="294"/>
      <c r="BN54" s="294"/>
      <c r="BO54" s="294"/>
      <c r="BP54" s="294"/>
      <c r="BQ54" s="294"/>
      <c r="BR54" s="294"/>
      <c r="BS54" s="295"/>
      <c r="BT54" s="293" t="s">
        <v>464</v>
      </c>
      <c r="BU54" s="294"/>
      <c r="BV54" s="294"/>
      <c r="BW54" s="295"/>
      <c r="BX54" s="293" t="s">
        <v>464</v>
      </c>
      <c r="BY54" s="294"/>
      <c r="BZ54" s="294"/>
      <c r="CA54" s="295"/>
      <c r="CB54" s="191" t="s">
        <v>464</v>
      </c>
      <c r="CC54" s="192"/>
      <c r="CD54" s="192"/>
      <c r="CE54" s="192"/>
      <c r="CF54" s="192"/>
      <c r="CG54" s="192"/>
      <c r="CH54" s="192"/>
      <c r="CI54" s="193"/>
      <c r="CJ54" s="191" t="s">
        <v>464</v>
      </c>
      <c r="CK54" s="192"/>
      <c r="CL54" s="192"/>
      <c r="CM54" s="192"/>
      <c r="CN54" s="192"/>
      <c r="CO54" s="192"/>
      <c r="CP54" s="192"/>
      <c r="CQ54" s="193"/>
      <c r="CR54" s="191" t="s">
        <v>464</v>
      </c>
      <c r="CS54" s="192"/>
      <c r="CT54" s="192"/>
      <c r="CU54" s="192"/>
      <c r="CV54" s="192"/>
      <c r="CW54" s="192"/>
      <c r="CX54" s="192"/>
      <c r="CY54" s="193"/>
      <c r="CZ54" s="194"/>
      <c r="DA54" s="195"/>
      <c r="DB54" s="195"/>
      <c r="DC54" s="195"/>
      <c r="DD54" s="195"/>
      <c r="DE54" s="195"/>
      <c r="DF54" s="195"/>
      <c r="DG54" s="196"/>
    </row>
    <row r="55" spans="1:111" x14ac:dyDescent="0.2">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43"/>
      <c r="AY55" s="144"/>
      <c r="AZ55" s="144"/>
      <c r="BA55" s="144"/>
      <c r="BB55" s="145"/>
      <c r="BC55" s="147"/>
      <c r="BD55" s="144"/>
      <c r="BE55" s="144"/>
      <c r="BF55" s="144"/>
      <c r="BG55" s="144"/>
      <c r="BH55" s="144"/>
      <c r="BI55" s="145"/>
      <c r="BJ55" s="296"/>
      <c r="BK55" s="297"/>
      <c r="BL55" s="297"/>
      <c r="BM55" s="297"/>
      <c r="BN55" s="297"/>
      <c r="BO55" s="297"/>
      <c r="BP55" s="297"/>
      <c r="BQ55" s="297"/>
      <c r="BR55" s="297"/>
      <c r="BS55" s="298"/>
      <c r="BT55" s="296"/>
      <c r="BU55" s="297"/>
      <c r="BV55" s="297"/>
      <c r="BW55" s="298"/>
      <c r="BX55" s="296"/>
      <c r="BY55" s="297"/>
      <c r="BZ55" s="297"/>
      <c r="CA55" s="298"/>
      <c r="CB55" s="200"/>
      <c r="CC55" s="201"/>
      <c r="CD55" s="201"/>
      <c r="CE55" s="201"/>
      <c r="CF55" s="201"/>
      <c r="CG55" s="201"/>
      <c r="CH55" s="201"/>
      <c r="CI55" s="202"/>
      <c r="CJ55" s="200"/>
      <c r="CK55" s="201"/>
      <c r="CL55" s="201"/>
      <c r="CM55" s="201"/>
      <c r="CN55" s="201"/>
      <c r="CO55" s="201"/>
      <c r="CP55" s="201"/>
      <c r="CQ55" s="202"/>
      <c r="CR55" s="200"/>
      <c r="CS55" s="201"/>
      <c r="CT55" s="201"/>
      <c r="CU55" s="201"/>
      <c r="CV55" s="201"/>
      <c r="CW55" s="201"/>
      <c r="CX55" s="201"/>
      <c r="CY55" s="202"/>
      <c r="CZ55" s="217"/>
      <c r="DA55" s="218"/>
      <c r="DB55" s="218"/>
      <c r="DC55" s="218"/>
      <c r="DD55" s="218"/>
      <c r="DE55" s="218"/>
      <c r="DF55" s="218"/>
      <c r="DG55" s="219"/>
    </row>
    <row r="56" spans="1:111" ht="12.95" customHeight="1" x14ac:dyDescent="0.2">
      <c r="A56" s="205" t="s">
        <v>456</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6"/>
      <c r="AX56" s="140" t="s">
        <v>63</v>
      </c>
      <c r="AY56" s="141"/>
      <c r="AZ56" s="141"/>
      <c r="BA56" s="141"/>
      <c r="BB56" s="142"/>
      <c r="BC56" s="146" t="s">
        <v>64</v>
      </c>
      <c r="BD56" s="141"/>
      <c r="BE56" s="141"/>
      <c r="BF56" s="141"/>
      <c r="BG56" s="141"/>
      <c r="BH56" s="141"/>
      <c r="BI56" s="142"/>
      <c r="BJ56" s="130" t="s">
        <v>464</v>
      </c>
      <c r="BK56" s="131"/>
      <c r="BL56" s="131"/>
      <c r="BM56" s="131"/>
      <c r="BN56" s="131"/>
      <c r="BO56" s="131"/>
      <c r="BP56" s="131"/>
      <c r="BQ56" s="131"/>
      <c r="BR56" s="131"/>
      <c r="BS56" s="132"/>
      <c r="BT56" s="130" t="s">
        <v>447</v>
      </c>
      <c r="BU56" s="131"/>
      <c r="BV56" s="131"/>
      <c r="BW56" s="132"/>
      <c r="BX56" s="130" t="s">
        <v>448</v>
      </c>
      <c r="BY56" s="131"/>
      <c r="BZ56" s="131"/>
      <c r="CA56" s="132"/>
      <c r="CB56" s="133">
        <f>CB57+CB58</f>
        <v>7587200</v>
      </c>
      <c r="CC56" s="133"/>
      <c r="CD56" s="133"/>
      <c r="CE56" s="133"/>
      <c r="CF56" s="133"/>
      <c r="CG56" s="133"/>
      <c r="CH56" s="133"/>
      <c r="CI56" s="133"/>
      <c r="CJ56" s="133">
        <f t="shared" ref="CJ56" si="10">CJ57+CJ58</f>
        <v>5128500</v>
      </c>
      <c r="CK56" s="133"/>
      <c r="CL56" s="133"/>
      <c r="CM56" s="133"/>
      <c r="CN56" s="133"/>
      <c r="CO56" s="133"/>
      <c r="CP56" s="133"/>
      <c r="CQ56" s="133"/>
      <c r="CR56" s="133">
        <f t="shared" ref="CR56" si="11">CR57+CR58</f>
        <v>4744000</v>
      </c>
      <c r="CS56" s="133"/>
      <c r="CT56" s="133"/>
      <c r="CU56" s="133"/>
      <c r="CV56" s="133"/>
      <c r="CW56" s="133"/>
      <c r="CX56" s="133"/>
      <c r="CY56" s="133"/>
      <c r="CZ56" s="159"/>
      <c r="DA56" s="159"/>
      <c r="DB56" s="159"/>
      <c r="DC56" s="159"/>
      <c r="DD56" s="159"/>
      <c r="DE56" s="159"/>
      <c r="DF56" s="159"/>
      <c r="DG56" s="160"/>
    </row>
    <row r="57" spans="1:111" ht="12.95" customHeight="1" x14ac:dyDescent="0.2">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8"/>
      <c r="AX57" s="153"/>
      <c r="AY57" s="154"/>
      <c r="AZ57" s="154"/>
      <c r="BA57" s="154"/>
      <c r="BB57" s="155"/>
      <c r="BC57" s="156"/>
      <c r="BD57" s="154"/>
      <c r="BE57" s="154"/>
      <c r="BF57" s="154"/>
      <c r="BG57" s="154"/>
      <c r="BH57" s="154"/>
      <c r="BI57" s="155"/>
      <c r="BJ57" s="130" t="s">
        <v>464</v>
      </c>
      <c r="BK57" s="131"/>
      <c r="BL57" s="131"/>
      <c r="BM57" s="131"/>
      <c r="BN57" s="131"/>
      <c r="BO57" s="131"/>
      <c r="BP57" s="131"/>
      <c r="BQ57" s="131"/>
      <c r="BR57" s="131"/>
      <c r="BS57" s="132"/>
      <c r="BT57" s="130" t="s">
        <v>447</v>
      </c>
      <c r="BU57" s="131"/>
      <c r="BV57" s="131"/>
      <c r="BW57" s="132"/>
      <c r="BX57" s="130" t="s">
        <v>449</v>
      </c>
      <c r="BY57" s="131"/>
      <c r="BZ57" s="131"/>
      <c r="CA57" s="132"/>
      <c r="CB57" s="133">
        <v>0</v>
      </c>
      <c r="CC57" s="133"/>
      <c r="CD57" s="133"/>
      <c r="CE57" s="133"/>
      <c r="CF57" s="133"/>
      <c r="CG57" s="133"/>
      <c r="CH57" s="133"/>
      <c r="CI57" s="133"/>
      <c r="CJ57" s="133">
        <f t="shared" ref="CJ57" si="12">CJ65</f>
        <v>0</v>
      </c>
      <c r="CK57" s="133"/>
      <c r="CL57" s="133"/>
      <c r="CM57" s="133"/>
      <c r="CN57" s="133"/>
      <c r="CO57" s="133"/>
      <c r="CP57" s="133"/>
      <c r="CQ57" s="133"/>
      <c r="CR57" s="133">
        <f t="shared" ref="CR57" si="13">CR65</f>
        <v>0</v>
      </c>
      <c r="CS57" s="133"/>
      <c r="CT57" s="133"/>
      <c r="CU57" s="133"/>
      <c r="CV57" s="133"/>
      <c r="CW57" s="133"/>
      <c r="CX57" s="133"/>
      <c r="CY57" s="133"/>
      <c r="CZ57" s="159"/>
      <c r="DA57" s="159"/>
      <c r="DB57" s="159"/>
      <c r="DC57" s="159"/>
      <c r="DD57" s="159"/>
      <c r="DE57" s="159"/>
      <c r="DF57" s="159"/>
      <c r="DG57" s="160"/>
    </row>
    <row r="58" spans="1:111" ht="12.95" customHeight="1" x14ac:dyDescent="0.2">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10"/>
      <c r="AX58" s="143"/>
      <c r="AY58" s="144"/>
      <c r="AZ58" s="144"/>
      <c r="BA58" s="144"/>
      <c r="BB58" s="145"/>
      <c r="BC58" s="147"/>
      <c r="BD58" s="144"/>
      <c r="BE58" s="144"/>
      <c r="BF58" s="144"/>
      <c r="BG58" s="144"/>
      <c r="BH58" s="144"/>
      <c r="BI58" s="145"/>
      <c r="BJ58" s="130" t="s">
        <v>464</v>
      </c>
      <c r="BK58" s="131"/>
      <c r="BL58" s="131"/>
      <c r="BM58" s="131"/>
      <c r="BN58" s="131"/>
      <c r="BO58" s="131"/>
      <c r="BP58" s="131"/>
      <c r="BQ58" s="131"/>
      <c r="BR58" s="131"/>
      <c r="BS58" s="132"/>
      <c r="BT58" s="130" t="s">
        <v>447</v>
      </c>
      <c r="BU58" s="131"/>
      <c r="BV58" s="131"/>
      <c r="BW58" s="132"/>
      <c r="BX58" s="130" t="s">
        <v>450</v>
      </c>
      <c r="BY58" s="131"/>
      <c r="BZ58" s="131"/>
      <c r="CA58" s="132"/>
      <c r="CB58" s="133">
        <f>CB59</f>
        <v>7587200</v>
      </c>
      <c r="CC58" s="133"/>
      <c r="CD58" s="133"/>
      <c r="CE58" s="133"/>
      <c r="CF58" s="133"/>
      <c r="CG58" s="133"/>
      <c r="CH58" s="133"/>
      <c r="CI58" s="133"/>
      <c r="CJ58" s="133">
        <f t="shared" ref="CJ58" si="14">CJ59</f>
        <v>5128500</v>
      </c>
      <c r="CK58" s="133"/>
      <c r="CL58" s="133"/>
      <c r="CM58" s="133"/>
      <c r="CN58" s="133"/>
      <c r="CO58" s="133"/>
      <c r="CP58" s="133"/>
      <c r="CQ58" s="133"/>
      <c r="CR58" s="133">
        <f t="shared" ref="CR58" si="15">CR59</f>
        <v>4744000</v>
      </c>
      <c r="CS58" s="133"/>
      <c r="CT58" s="133"/>
      <c r="CU58" s="133"/>
      <c r="CV58" s="133"/>
      <c r="CW58" s="133"/>
      <c r="CX58" s="133"/>
      <c r="CY58" s="133"/>
      <c r="CZ58" s="159"/>
      <c r="DA58" s="159"/>
      <c r="DB58" s="159"/>
      <c r="DC58" s="159"/>
      <c r="DD58" s="159"/>
      <c r="DE58" s="159"/>
      <c r="DF58" s="159"/>
      <c r="DG58" s="160"/>
    </row>
    <row r="59" spans="1:111" x14ac:dyDescent="0.2">
      <c r="A59" s="306" t="s">
        <v>47</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140" t="s">
        <v>274</v>
      </c>
      <c r="AY59" s="141"/>
      <c r="AZ59" s="141"/>
      <c r="BA59" s="141"/>
      <c r="BB59" s="142"/>
      <c r="BC59" s="146" t="s">
        <v>64</v>
      </c>
      <c r="BD59" s="141"/>
      <c r="BE59" s="141"/>
      <c r="BF59" s="141"/>
      <c r="BG59" s="141"/>
      <c r="BH59" s="141"/>
      <c r="BI59" s="142"/>
      <c r="BJ59" s="293" t="s">
        <v>464</v>
      </c>
      <c r="BK59" s="294"/>
      <c r="BL59" s="294"/>
      <c r="BM59" s="294"/>
      <c r="BN59" s="294"/>
      <c r="BO59" s="294"/>
      <c r="BP59" s="294"/>
      <c r="BQ59" s="294"/>
      <c r="BR59" s="294"/>
      <c r="BS59" s="295"/>
      <c r="BT59" s="293" t="s">
        <v>453</v>
      </c>
      <c r="BU59" s="294"/>
      <c r="BV59" s="294"/>
      <c r="BW59" s="295"/>
      <c r="BX59" s="293" t="s">
        <v>450</v>
      </c>
      <c r="BY59" s="294"/>
      <c r="BZ59" s="294"/>
      <c r="CA59" s="295"/>
      <c r="CB59" s="191">
        <f>SUM(CB61:CI64)</f>
        <v>7587200</v>
      </c>
      <c r="CC59" s="192"/>
      <c r="CD59" s="192"/>
      <c r="CE59" s="192"/>
      <c r="CF59" s="192"/>
      <c r="CG59" s="192"/>
      <c r="CH59" s="192"/>
      <c r="CI59" s="193"/>
      <c r="CJ59" s="191">
        <f t="shared" ref="CJ59" si="16">SUM(CJ61:CQ64)</f>
        <v>5128500</v>
      </c>
      <c r="CK59" s="192"/>
      <c r="CL59" s="192"/>
      <c r="CM59" s="192"/>
      <c r="CN59" s="192"/>
      <c r="CO59" s="192"/>
      <c r="CP59" s="192"/>
      <c r="CQ59" s="193"/>
      <c r="CR59" s="191">
        <f t="shared" ref="CR59" si="17">SUM(CR61:CY64)</f>
        <v>4744000</v>
      </c>
      <c r="CS59" s="192"/>
      <c r="CT59" s="192"/>
      <c r="CU59" s="192"/>
      <c r="CV59" s="192"/>
      <c r="CW59" s="192"/>
      <c r="CX59" s="192"/>
      <c r="CY59" s="193"/>
      <c r="CZ59" s="194"/>
      <c r="DA59" s="195"/>
      <c r="DB59" s="195"/>
      <c r="DC59" s="195"/>
      <c r="DD59" s="195"/>
      <c r="DE59" s="195"/>
      <c r="DF59" s="195"/>
      <c r="DG59" s="196"/>
    </row>
    <row r="60" spans="1:111" x14ac:dyDescent="0.2">
      <c r="A60" s="207" t="s">
        <v>457</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8"/>
      <c r="AX60" s="153"/>
      <c r="AY60" s="154"/>
      <c r="AZ60" s="154"/>
      <c r="BA60" s="154"/>
      <c r="BB60" s="155"/>
      <c r="BC60" s="156"/>
      <c r="BD60" s="154"/>
      <c r="BE60" s="154"/>
      <c r="BF60" s="154"/>
      <c r="BG60" s="154"/>
      <c r="BH60" s="154"/>
      <c r="BI60" s="155"/>
      <c r="BJ60" s="296"/>
      <c r="BK60" s="297"/>
      <c r="BL60" s="297"/>
      <c r="BM60" s="297"/>
      <c r="BN60" s="297"/>
      <c r="BO60" s="297"/>
      <c r="BP60" s="297"/>
      <c r="BQ60" s="297"/>
      <c r="BR60" s="297"/>
      <c r="BS60" s="298"/>
      <c r="BT60" s="296"/>
      <c r="BU60" s="297"/>
      <c r="BV60" s="297"/>
      <c r="BW60" s="298"/>
      <c r="BX60" s="296"/>
      <c r="BY60" s="297"/>
      <c r="BZ60" s="297"/>
      <c r="CA60" s="298"/>
      <c r="CB60" s="200"/>
      <c r="CC60" s="201"/>
      <c r="CD60" s="201"/>
      <c r="CE60" s="201"/>
      <c r="CF60" s="201"/>
      <c r="CG60" s="201"/>
      <c r="CH60" s="201"/>
      <c r="CI60" s="202"/>
      <c r="CJ60" s="200"/>
      <c r="CK60" s="201"/>
      <c r="CL60" s="201"/>
      <c r="CM60" s="201"/>
      <c r="CN60" s="201"/>
      <c r="CO60" s="201"/>
      <c r="CP60" s="201"/>
      <c r="CQ60" s="202"/>
      <c r="CR60" s="200"/>
      <c r="CS60" s="201"/>
      <c r="CT60" s="201"/>
      <c r="CU60" s="201"/>
      <c r="CV60" s="201"/>
      <c r="CW60" s="201"/>
      <c r="CX60" s="201"/>
      <c r="CY60" s="202"/>
      <c r="CZ60" s="217"/>
      <c r="DA60" s="218"/>
      <c r="DB60" s="218"/>
      <c r="DC60" s="218"/>
      <c r="DD60" s="218"/>
      <c r="DE60" s="218"/>
      <c r="DF60" s="218"/>
      <c r="DG60" s="219"/>
    </row>
    <row r="61" spans="1:111" ht="12.95" customHeight="1" x14ac:dyDescent="0.2">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8"/>
      <c r="AX61" s="153"/>
      <c r="AY61" s="154"/>
      <c r="AZ61" s="154"/>
      <c r="BA61" s="154"/>
      <c r="BB61" s="155"/>
      <c r="BC61" s="156"/>
      <c r="BD61" s="154"/>
      <c r="BE61" s="154"/>
      <c r="BF61" s="154"/>
      <c r="BG61" s="154"/>
      <c r="BH61" s="154"/>
      <c r="BI61" s="155"/>
      <c r="BJ61" s="130" t="s">
        <v>454</v>
      </c>
      <c r="BK61" s="131"/>
      <c r="BL61" s="131"/>
      <c r="BM61" s="131"/>
      <c r="BN61" s="131"/>
      <c r="BO61" s="131"/>
      <c r="BP61" s="131"/>
      <c r="BQ61" s="131"/>
      <c r="BR61" s="131"/>
      <c r="BS61" s="132"/>
      <c r="BT61" s="130" t="s">
        <v>453</v>
      </c>
      <c r="BU61" s="131"/>
      <c r="BV61" s="131"/>
      <c r="BW61" s="132"/>
      <c r="BX61" s="130" t="s">
        <v>450</v>
      </c>
      <c r="BY61" s="131"/>
      <c r="BZ61" s="131"/>
      <c r="CA61" s="132"/>
      <c r="CB61" s="211">
        <v>2205000</v>
      </c>
      <c r="CC61" s="212"/>
      <c r="CD61" s="212"/>
      <c r="CE61" s="212"/>
      <c r="CF61" s="212"/>
      <c r="CG61" s="212"/>
      <c r="CH61" s="212"/>
      <c r="CI61" s="213"/>
      <c r="CJ61" s="211">
        <v>1672300</v>
      </c>
      <c r="CK61" s="212"/>
      <c r="CL61" s="212"/>
      <c r="CM61" s="212"/>
      <c r="CN61" s="212"/>
      <c r="CO61" s="212"/>
      <c r="CP61" s="212"/>
      <c r="CQ61" s="213"/>
      <c r="CR61" s="211">
        <v>1672300</v>
      </c>
      <c r="CS61" s="212"/>
      <c r="CT61" s="212"/>
      <c r="CU61" s="212"/>
      <c r="CV61" s="212"/>
      <c r="CW61" s="212"/>
      <c r="CX61" s="212"/>
      <c r="CY61" s="213"/>
      <c r="CZ61" s="134"/>
      <c r="DA61" s="135"/>
      <c r="DB61" s="135"/>
      <c r="DC61" s="135"/>
      <c r="DD61" s="135"/>
      <c r="DE61" s="135"/>
      <c r="DF61" s="135"/>
      <c r="DG61" s="136"/>
    </row>
    <row r="62" spans="1:111" ht="12.95" customHeight="1" x14ac:dyDescent="0.2">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8"/>
      <c r="AX62" s="153"/>
      <c r="AY62" s="154"/>
      <c r="AZ62" s="154"/>
      <c r="BA62" s="154"/>
      <c r="BB62" s="155"/>
      <c r="BC62" s="156"/>
      <c r="BD62" s="154"/>
      <c r="BE62" s="154"/>
      <c r="BF62" s="154"/>
      <c r="BG62" s="154"/>
      <c r="BH62" s="154"/>
      <c r="BI62" s="155"/>
      <c r="BJ62" s="130" t="s">
        <v>455</v>
      </c>
      <c r="BK62" s="131"/>
      <c r="BL62" s="131"/>
      <c r="BM62" s="131"/>
      <c r="BN62" s="131"/>
      <c r="BO62" s="131"/>
      <c r="BP62" s="131"/>
      <c r="BQ62" s="131"/>
      <c r="BR62" s="131"/>
      <c r="BS62" s="132"/>
      <c r="BT62" s="130" t="s">
        <v>453</v>
      </c>
      <c r="BU62" s="131"/>
      <c r="BV62" s="131"/>
      <c r="BW62" s="132"/>
      <c r="BX62" s="130" t="s">
        <v>450</v>
      </c>
      <c r="BY62" s="131"/>
      <c r="BZ62" s="131"/>
      <c r="CA62" s="132"/>
      <c r="CB62" s="211">
        <v>3411800</v>
      </c>
      <c r="CC62" s="212"/>
      <c r="CD62" s="212"/>
      <c r="CE62" s="212"/>
      <c r="CF62" s="212"/>
      <c r="CG62" s="212"/>
      <c r="CH62" s="212"/>
      <c r="CI62" s="213"/>
      <c r="CJ62" s="211">
        <v>1545800</v>
      </c>
      <c r="CK62" s="212"/>
      <c r="CL62" s="212"/>
      <c r="CM62" s="212"/>
      <c r="CN62" s="212"/>
      <c r="CO62" s="212"/>
      <c r="CP62" s="212"/>
      <c r="CQ62" s="213"/>
      <c r="CR62" s="211">
        <v>1161300</v>
      </c>
      <c r="CS62" s="212"/>
      <c r="CT62" s="212"/>
      <c r="CU62" s="212"/>
      <c r="CV62" s="212"/>
      <c r="CW62" s="212"/>
      <c r="CX62" s="212"/>
      <c r="CY62" s="213"/>
      <c r="CZ62" s="134"/>
      <c r="DA62" s="135"/>
      <c r="DB62" s="135"/>
      <c r="DC62" s="135"/>
      <c r="DD62" s="135"/>
      <c r="DE62" s="135"/>
      <c r="DF62" s="135"/>
      <c r="DG62" s="136"/>
    </row>
    <row r="63" spans="1:111" ht="12.95" customHeight="1" x14ac:dyDescent="0.2">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8"/>
      <c r="AX63" s="153"/>
      <c r="AY63" s="154"/>
      <c r="AZ63" s="154"/>
      <c r="BA63" s="154"/>
      <c r="BB63" s="155"/>
      <c r="BC63" s="156"/>
      <c r="BD63" s="154"/>
      <c r="BE63" s="154"/>
      <c r="BF63" s="154"/>
      <c r="BG63" s="154"/>
      <c r="BH63" s="154"/>
      <c r="BI63" s="155"/>
      <c r="BJ63" s="130" t="s">
        <v>485</v>
      </c>
      <c r="BK63" s="131"/>
      <c r="BL63" s="131"/>
      <c r="BM63" s="131"/>
      <c r="BN63" s="131"/>
      <c r="BO63" s="131"/>
      <c r="BP63" s="131"/>
      <c r="BQ63" s="131"/>
      <c r="BR63" s="131"/>
      <c r="BS63" s="132"/>
      <c r="BT63" s="130" t="s">
        <v>453</v>
      </c>
      <c r="BU63" s="131"/>
      <c r="BV63" s="131"/>
      <c r="BW63" s="132"/>
      <c r="BX63" s="130" t="s">
        <v>450</v>
      </c>
      <c r="BY63" s="131"/>
      <c r="BZ63" s="131"/>
      <c r="CA63" s="132"/>
      <c r="CB63" s="211">
        <v>1730400</v>
      </c>
      <c r="CC63" s="212"/>
      <c r="CD63" s="212"/>
      <c r="CE63" s="212"/>
      <c r="CF63" s="212"/>
      <c r="CG63" s="212"/>
      <c r="CH63" s="212"/>
      <c r="CI63" s="213"/>
      <c r="CJ63" s="211">
        <v>1730400</v>
      </c>
      <c r="CK63" s="212"/>
      <c r="CL63" s="212"/>
      <c r="CM63" s="212"/>
      <c r="CN63" s="212"/>
      <c r="CO63" s="212"/>
      <c r="CP63" s="212"/>
      <c r="CQ63" s="213"/>
      <c r="CR63" s="211">
        <v>1730400</v>
      </c>
      <c r="CS63" s="212"/>
      <c r="CT63" s="212"/>
      <c r="CU63" s="212"/>
      <c r="CV63" s="212"/>
      <c r="CW63" s="212"/>
      <c r="CX63" s="212"/>
      <c r="CY63" s="213"/>
      <c r="CZ63" s="134"/>
      <c r="DA63" s="135"/>
      <c r="DB63" s="135"/>
      <c r="DC63" s="135"/>
      <c r="DD63" s="135"/>
      <c r="DE63" s="135"/>
      <c r="DF63" s="135"/>
      <c r="DG63" s="136"/>
    </row>
    <row r="64" spans="1:111" ht="12.95" customHeight="1" x14ac:dyDescent="0.2">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10"/>
      <c r="AX64" s="143"/>
      <c r="AY64" s="144"/>
      <c r="AZ64" s="144"/>
      <c r="BA64" s="144"/>
      <c r="BB64" s="145"/>
      <c r="BC64" s="147"/>
      <c r="BD64" s="144"/>
      <c r="BE64" s="144"/>
      <c r="BF64" s="144"/>
      <c r="BG64" s="144"/>
      <c r="BH64" s="144"/>
      <c r="BI64" s="145"/>
      <c r="BJ64" s="130" t="s">
        <v>484</v>
      </c>
      <c r="BK64" s="131"/>
      <c r="BL64" s="131"/>
      <c r="BM64" s="131"/>
      <c r="BN64" s="131"/>
      <c r="BO64" s="131"/>
      <c r="BP64" s="131"/>
      <c r="BQ64" s="131"/>
      <c r="BR64" s="131"/>
      <c r="BS64" s="132"/>
      <c r="BT64" s="130" t="s">
        <v>453</v>
      </c>
      <c r="BU64" s="131"/>
      <c r="BV64" s="131"/>
      <c r="BW64" s="132"/>
      <c r="BX64" s="130" t="s">
        <v>450</v>
      </c>
      <c r="BY64" s="131"/>
      <c r="BZ64" s="131"/>
      <c r="CA64" s="132"/>
      <c r="CB64" s="211">
        <v>240000</v>
      </c>
      <c r="CC64" s="212"/>
      <c r="CD64" s="212"/>
      <c r="CE64" s="212"/>
      <c r="CF64" s="212"/>
      <c r="CG64" s="212"/>
      <c r="CH64" s="212"/>
      <c r="CI64" s="213"/>
      <c r="CJ64" s="211">
        <v>180000</v>
      </c>
      <c r="CK64" s="212"/>
      <c r="CL64" s="212"/>
      <c r="CM64" s="212"/>
      <c r="CN64" s="212"/>
      <c r="CO64" s="212"/>
      <c r="CP64" s="212"/>
      <c r="CQ64" s="213"/>
      <c r="CR64" s="211">
        <v>180000</v>
      </c>
      <c r="CS64" s="212"/>
      <c r="CT64" s="212"/>
      <c r="CU64" s="212"/>
      <c r="CV64" s="212"/>
      <c r="CW64" s="212"/>
      <c r="CX64" s="212"/>
      <c r="CY64" s="213"/>
      <c r="CZ64" s="134"/>
      <c r="DA64" s="135"/>
      <c r="DB64" s="135"/>
      <c r="DC64" s="135"/>
      <c r="DD64" s="135"/>
      <c r="DE64" s="135"/>
      <c r="DF64" s="135"/>
      <c r="DG64" s="136"/>
    </row>
    <row r="65" spans="1:111" ht="12.95" customHeight="1" x14ac:dyDescent="0.2">
      <c r="A65" s="304" t="s">
        <v>458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5"/>
      <c r="AX65" s="140" t="s">
        <v>275</v>
      </c>
      <c r="AY65" s="141"/>
      <c r="AZ65" s="141"/>
      <c r="BA65" s="141"/>
      <c r="BB65" s="142"/>
      <c r="BC65" s="146" t="s">
        <v>64</v>
      </c>
      <c r="BD65" s="141"/>
      <c r="BE65" s="141"/>
      <c r="BF65" s="141"/>
      <c r="BG65" s="141"/>
      <c r="BH65" s="141"/>
      <c r="BI65" s="142"/>
      <c r="BJ65" s="130" t="s">
        <v>464</v>
      </c>
      <c r="BK65" s="131"/>
      <c r="BL65" s="131"/>
      <c r="BM65" s="131"/>
      <c r="BN65" s="131"/>
      <c r="BO65" s="131"/>
      <c r="BP65" s="131"/>
      <c r="BQ65" s="131"/>
      <c r="BR65" s="131"/>
      <c r="BS65" s="132"/>
      <c r="BT65" s="130" t="s">
        <v>453</v>
      </c>
      <c r="BU65" s="131"/>
      <c r="BV65" s="131"/>
      <c r="BW65" s="132"/>
      <c r="BX65" s="130" t="s">
        <v>448</v>
      </c>
      <c r="BY65" s="131"/>
      <c r="BZ65" s="131"/>
      <c r="CA65" s="132"/>
      <c r="CB65" s="191">
        <v>0</v>
      </c>
      <c r="CC65" s="192"/>
      <c r="CD65" s="192"/>
      <c r="CE65" s="192"/>
      <c r="CF65" s="192"/>
      <c r="CG65" s="192"/>
      <c r="CH65" s="192"/>
      <c r="CI65" s="193"/>
      <c r="CJ65" s="191">
        <v>0</v>
      </c>
      <c r="CK65" s="192"/>
      <c r="CL65" s="192"/>
      <c r="CM65" s="192"/>
      <c r="CN65" s="192"/>
      <c r="CO65" s="192"/>
      <c r="CP65" s="192"/>
      <c r="CQ65" s="193"/>
      <c r="CR65" s="191">
        <v>0</v>
      </c>
      <c r="CS65" s="192"/>
      <c r="CT65" s="192"/>
      <c r="CU65" s="192"/>
      <c r="CV65" s="192"/>
      <c r="CW65" s="192"/>
      <c r="CX65" s="192"/>
      <c r="CY65" s="193"/>
      <c r="CZ65" s="194"/>
      <c r="DA65" s="195"/>
      <c r="DB65" s="195"/>
      <c r="DC65" s="195"/>
      <c r="DD65" s="195"/>
      <c r="DE65" s="195"/>
      <c r="DF65" s="195"/>
      <c r="DG65" s="196"/>
    </row>
    <row r="66" spans="1:111" ht="12.95" customHeight="1" x14ac:dyDescent="0.2">
      <c r="A66" s="304" t="s">
        <v>65</v>
      </c>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5"/>
      <c r="AX66" s="140" t="s">
        <v>66</v>
      </c>
      <c r="AY66" s="141"/>
      <c r="AZ66" s="141"/>
      <c r="BA66" s="141"/>
      <c r="BB66" s="142"/>
      <c r="BC66" s="146" t="s">
        <v>67</v>
      </c>
      <c r="BD66" s="141"/>
      <c r="BE66" s="141"/>
      <c r="BF66" s="141"/>
      <c r="BG66" s="141"/>
      <c r="BH66" s="141"/>
      <c r="BI66" s="142"/>
      <c r="BJ66" s="130" t="s">
        <v>464</v>
      </c>
      <c r="BK66" s="131"/>
      <c r="BL66" s="131"/>
      <c r="BM66" s="131"/>
      <c r="BN66" s="131"/>
      <c r="BO66" s="131"/>
      <c r="BP66" s="131"/>
      <c r="BQ66" s="131"/>
      <c r="BR66" s="131"/>
      <c r="BS66" s="132"/>
      <c r="BT66" s="130" t="s">
        <v>464</v>
      </c>
      <c r="BU66" s="131"/>
      <c r="BV66" s="131"/>
      <c r="BW66" s="132"/>
      <c r="BX66" s="130" t="s">
        <v>464</v>
      </c>
      <c r="BY66" s="131"/>
      <c r="BZ66" s="131"/>
      <c r="CA66" s="132"/>
      <c r="CB66" s="191" t="s">
        <v>464</v>
      </c>
      <c r="CC66" s="192"/>
      <c r="CD66" s="192"/>
      <c r="CE66" s="192"/>
      <c r="CF66" s="192"/>
      <c r="CG66" s="192"/>
      <c r="CH66" s="192"/>
      <c r="CI66" s="193"/>
      <c r="CJ66" s="191" t="s">
        <v>464</v>
      </c>
      <c r="CK66" s="192"/>
      <c r="CL66" s="192"/>
      <c r="CM66" s="192"/>
      <c r="CN66" s="192"/>
      <c r="CO66" s="192"/>
      <c r="CP66" s="192"/>
      <c r="CQ66" s="193"/>
      <c r="CR66" s="191" t="s">
        <v>464</v>
      </c>
      <c r="CS66" s="192"/>
      <c r="CT66" s="192"/>
      <c r="CU66" s="192"/>
      <c r="CV66" s="192"/>
      <c r="CW66" s="192"/>
      <c r="CX66" s="192"/>
      <c r="CY66" s="193"/>
      <c r="CZ66" s="194"/>
      <c r="DA66" s="195"/>
      <c r="DB66" s="195"/>
      <c r="DC66" s="195"/>
      <c r="DD66" s="195"/>
      <c r="DE66" s="195"/>
      <c r="DF66" s="195"/>
      <c r="DG66" s="196"/>
    </row>
    <row r="67" spans="1:111" x14ac:dyDescent="0.2">
      <c r="A67" s="306" t="s">
        <v>47</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21"/>
      <c r="AX67" s="140"/>
      <c r="AY67" s="141"/>
      <c r="AZ67" s="141"/>
      <c r="BA67" s="141"/>
      <c r="BB67" s="142"/>
      <c r="BC67" s="146"/>
      <c r="BD67" s="141"/>
      <c r="BE67" s="141"/>
      <c r="BF67" s="141"/>
      <c r="BG67" s="141"/>
      <c r="BH67" s="141"/>
      <c r="BI67" s="142"/>
      <c r="BJ67" s="293"/>
      <c r="BK67" s="294"/>
      <c r="BL67" s="294"/>
      <c r="BM67" s="294"/>
      <c r="BN67" s="294"/>
      <c r="BO67" s="294"/>
      <c r="BP67" s="294"/>
      <c r="BQ67" s="294"/>
      <c r="BR67" s="294"/>
      <c r="BS67" s="295"/>
      <c r="BT67" s="293"/>
      <c r="BU67" s="294"/>
      <c r="BV67" s="294"/>
      <c r="BW67" s="295"/>
      <c r="BX67" s="293"/>
      <c r="BY67" s="294"/>
      <c r="BZ67" s="294"/>
      <c r="CA67" s="295"/>
      <c r="CB67" s="191"/>
      <c r="CC67" s="192"/>
      <c r="CD67" s="192"/>
      <c r="CE67" s="192"/>
      <c r="CF67" s="192"/>
      <c r="CG67" s="192"/>
      <c r="CH67" s="192"/>
      <c r="CI67" s="193"/>
      <c r="CJ67" s="191"/>
      <c r="CK67" s="192"/>
      <c r="CL67" s="192"/>
      <c r="CM67" s="192"/>
      <c r="CN67" s="192"/>
      <c r="CO67" s="192"/>
      <c r="CP67" s="192"/>
      <c r="CQ67" s="193"/>
      <c r="CR67" s="191"/>
      <c r="CS67" s="192"/>
      <c r="CT67" s="192"/>
      <c r="CU67" s="192"/>
      <c r="CV67" s="192"/>
      <c r="CW67" s="192"/>
      <c r="CX67" s="192"/>
      <c r="CY67" s="193"/>
      <c r="CZ67" s="194"/>
      <c r="DA67" s="195"/>
      <c r="DB67" s="195"/>
      <c r="DC67" s="195"/>
      <c r="DD67" s="195"/>
      <c r="DE67" s="195"/>
      <c r="DF67" s="195"/>
      <c r="DG67" s="196"/>
    </row>
    <row r="68" spans="1:111" x14ac:dyDescent="0.2">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329"/>
      <c r="AX68" s="143"/>
      <c r="AY68" s="144"/>
      <c r="AZ68" s="144"/>
      <c r="BA68" s="144"/>
      <c r="BB68" s="145"/>
      <c r="BC68" s="147"/>
      <c r="BD68" s="144"/>
      <c r="BE68" s="144"/>
      <c r="BF68" s="144"/>
      <c r="BG68" s="144"/>
      <c r="BH68" s="144"/>
      <c r="BI68" s="145"/>
      <c r="BJ68" s="296"/>
      <c r="BK68" s="297"/>
      <c r="BL68" s="297"/>
      <c r="BM68" s="297"/>
      <c r="BN68" s="297"/>
      <c r="BO68" s="297"/>
      <c r="BP68" s="297"/>
      <c r="BQ68" s="297"/>
      <c r="BR68" s="297"/>
      <c r="BS68" s="298"/>
      <c r="BT68" s="296"/>
      <c r="BU68" s="297"/>
      <c r="BV68" s="297"/>
      <c r="BW68" s="298"/>
      <c r="BX68" s="296"/>
      <c r="BY68" s="297"/>
      <c r="BZ68" s="297"/>
      <c r="CA68" s="298"/>
      <c r="CB68" s="200"/>
      <c r="CC68" s="201"/>
      <c r="CD68" s="201"/>
      <c r="CE68" s="201"/>
      <c r="CF68" s="201"/>
      <c r="CG68" s="201"/>
      <c r="CH68" s="201"/>
      <c r="CI68" s="202"/>
      <c r="CJ68" s="200"/>
      <c r="CK68" s="201"/>
      <c r="CL68" s="201"/>
      <c r="CM68" s="201"/>
      <c r="CN68" s="201"/>
      <c r="CO68" s="201"/>
      <c r="CP68" s="201"/>
      <c r="CQ68" s="202"/>
      <c r="CR68" s="200"/>
      <c r="CS68" s="201"/>
      <c r="CT68" s="201"/>
      <c r="CU68" s="201"/>
      <c r="CV68" s="201"/>
      <c r="CW68" s="201"/>
      <c r="CX68" s="201"/>
      <c r="CY68" s="202"/>
      <c r="CZ68" s="217"/>
      <c r="DA68" s="218"/>
      <c r="DB68" s="218"/>
      <c r="DC68" s="218"/>
      <c r="DD68" s="218"/>
      <c r="DE68" s="218"/>
      <c r="DF68" s="218"/>
      <c r="DG68" s="219"/>
    </row>
    <row r="69" spans="1:111" x14ac:dyDescent="0.2">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4"/>
      <c r="AX69" s="309"/>
      <c r="AY69" s="258"/>
      <c r="AZ69" s="258"/>
      <c r="BA69" s="258"/>
      <c r="BB69" s="259"/>
      <c r="BC69" s="257"/>
      <c r="BD69" s="258"/>
      <c r="BE69" s="258"/>
      <c r="BF69" s="258"/>
      <c r="BG69" s="258"/>
      <c r="BH69" s="258"/>
      <c r="BI69" s="259"/>
      <c r="BJ69" s="130"/>
      <c r="BK69" s="131"/>
      <c r="BL69" s="131"/>
      <c r="BM69" s="131"/>
      <c r="BN69" s="131"/>
      <c r="BO69" s="131"/>
      <c r="BP69" s="131"/>
      <c r="BQ69" s="131"/>
      <c r="BR69" s="131"/>
      <c r="BS69" s="132"/>
      <c r="BT69" s="130"/>
      <c r="BU69" s="131"/>
      <c r="BV69" s="131"/>
      <c r="BW69" s="132"/>
      <c r="BX69" s="130"/>
      <c r="BY69" s="131"/>
      <c r="BZ69" s="131"/>
      <c r="CA69" s="132"/>
      <c r="CB69" s="164"/>
      <c r="CC69" s="165"/>
      <c r="CD69" s="165"/>
      <c r="CE69" s="165"/>
      <c r="CF69" s="165"/>
      <c r="CG69" s="165"/>
      <c r="CH69" s="165"/>
      <c r="CI69" s="166"/>
      <c r="CJ69" s="164"/>
      <c r="CK69" s="165"/>
      <c r="CL69" s="165"/>
      <c r="CM69" s="165"/>
      <c r="CN69" s="165"/>
      <c r="CO69" s="165"/>
      <c r="CP69" s="165"/>
      <c r="CQ69" s="166"/>
      <c r="CR69" s="164"/>
      <c r="CS69" s="165"/>
      <c r="CT69" s="165"/>
      <c r="CU69" s="165"/>
      <c r="CV69" s="165"/>
      <c r="CW69" s="165"/>
      <c r="CX69" s="165"/>
      <c r="CY69" s="166"/>
      <c r="CZ69" s="167"/>
      <c r="DA69" s="168"/>
      <c r="DB69" s="168"/>
      <c r="DC69" s="168"/>
      <c r="DD69" s="168"/>
      <c r="DE69" s="168"/>
      <c r="DF69" s="168"/>
      <c r="DG69" s="350"/>
    </row>
    <row r="70" spans="1:111" ht="12.95" customHeight="1" x14ac:dyDescent="0.2">
      <c r="A70" s="226" t="s">
        <v>68</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03" t="s">
        <v>69</v>
      </c>
      <c r="AY70" s="204"/>
      <c r="AZ70" s="204"/>
      <c r="BA70" s="204"/>
      <c r="BB70" s="204"/>
      <c r="BC70" s="204"/>
      <c r="BD70" s="204"/>
      <c r="BE70" s="204"/>
      <c r="BF70" s="204"/>
      <c r="BG70" s="204"/>
      <c r="BH70" s="204"/>
      <c r="BI70" s="204"/>
      <c r="BJ70" s="130"/>
      <c r="BK70" s="131"/>
      <c r="BL70" s="131"/>
      <c r="BM70" s="131"/>
      <c r="BN70" s="131"/>
      <c r="BO70" s="131"/>
      <c r="BP70" s="131"/>
      <c r="BQ70" s="131"/>
      <c r="BR70" s="131"/>
      <c r="BS70" s="132"/>
      <c r="BT70" s="130"/>
      <c r="BU70" s="131"/>
      <c r="BV70" s="131"/>
      <c r="BW70" s="132"/>
      <c r="BX70" s="130"/>
      <c r="BY70" s="131"/>
      <c r="BZ70" s="131"/>
      <c r="CA70" s="132"/>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59"/>
      <c r="DA70" s="159"/>
      <c r="DB70" s="159"/>
      <c r="DC70" s="159"/>
      <c r="DD70" s="159"/>
      <c r="DE70" s="159"/>
      <c r="DF70" s="159"/>
      <c r="DG70" s="160"/>
    </row>
    <row r="71" spans="1:111" x14ac:dyDescent="0.2">
      <c r="A71" s="306" t="s">
        <v>47</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140"/>
      <c r="AY71" s="141"/>
      <c r="AZ71" s="141"/>
      <c r="BA71" s="141"/>
      <c r="BB71" s="142"/>
      <c r="BC71" s="146"/>
      <c r="BD71" s="141"/>
      <c r="BE71" s="141"/>
      <c r="BF71" s="141"/>
      <c r="BG71" s="141"/>
      <c r="BH71" s="141"/>
      <c r="BI71" s="142"/>
      <c r="BJ71" s="293"/>
      <c r="BK71" s="294"/>
      <c r="BL71" s="294"/>
      <c r="BM71" s="294"/>
      <c r="BN71" s="294"/>
      <c r="BO71" s="294"/>
      <c r="BP71" s="294"/>
      <c r="BQ71" s="294"/>
      <c r="BR71" s="294"/>
      <c r="BS71" s="295"/>
      <c r="BT71" s="293"/>
      <c r="BU71" s="294"/>
      <c r="BV71" s="294"/>
      <c r="BW71" s="295"/>
      <c r="BX71" s="293"/>
      <c r="BY71" s="294"/>
      <c r="BZ71" s="294"/>
      <c r="CA71" s="295"/>
      <c r="CB71" s="191"/>
      <c r="CC71" s="192"/>
      <c r="CD71" s="192"/>
      <c r="CE71" s="192"/>
      <c r="CF71" s="192"/>
      <c r="CG71" s="192"/>
      <c r="CH71" s="192"/>
      <c r="CI71" s="193"/>
      <c r="CJ71" s="191"/>
      <c r="CK71" s="192"/>
      <c r="CL71" s="192"/>
      <c r="CM71" s="192"/>
      <c r="CN71" s="192"/>
      <c r="CO71" s="192"/>
      <c r="CP71" s="192"/>
      <c r="CQ71" s="193"/>
      <c r="CR71" s="191"/>
      <c r="CS71" s="192"/>
      <c r="CT71" s="192"/>
      <c r="CU71" s="192"/>
      <c r="CV71" s="192"/>
      <c r="CW71" s="192"/>
      <c r="CX71" s="192"/>
      <c r="CY71" s="193"/>
      <c r="CZ71" s="194"/>
      <c r="DA71" s="195"/>
      <c r="DB71" s="195"/>
      <c r="DC71" s="195"/>
      <c r="DD71" s="195"/>
      <c r="DE71" s="195"/>
      <c r="DF71" s="195"/>
      <c r="DG71" s="196"/>
    </row>
    <row r="72" spans="1:111" x14ac:dyDescent="0.2">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43"/>
      <c r="AY72" s="144"/>
      <c r="AZ72" s="144"/>
      <c r="BA72" s="144"/>
      <c r="BB72" s="145"/>
      <c r="BC72" s="147"/>
      <c r="BD72" s="144"/>
      <c r="BE72" s="144"/>
      <c r="BF72" s="144"/>
      <c r="BG72" s="144"/>
      <c r="BH72" s="144"/>
      <c r="BI72" s="145"/>
      <c r="BJ72" s="296"/>
      <c r="BK72" s="297"/>
      <c r="BL72" s="297"/>
      <c r="BM72" s="297"/>
      <c r="BN72" s="297"/>
      <c r="BO72" s="297"/>
      <c r="BP72" s="297"/>
      <c r="BQ72" s="297"/>
      <c r="BR72" s="297"/>
      <c r="BS72" s="298"/>
      <c r="BT72" s="296"/>
      <c r="BU72" s="297"/>
      <c r="BV72" s="297"/>
      <c r="BW72" s="298"/>
      <c r="BX72" s="296"/>
      <c r="BY72" s="297"/>
      <c r="BZ72" s="297"/>
      <c r="CA72" s="298"/>
      <c r="CB72" s="200"/>
      <c r="CC72" s="201"/>
      <c r="CD72" s="201"/>
      <c r="CE72" s="201"/>
      <c r="CF72" s="201"/>
      <c r="CG72" s="201"/>
      <c r="CH72" s="201"/>
      <c r="CI72" s="202"/>
      <c r="CJ72" s="200"/>
      <c r="CK72" s="201"/>
      <c r="CL72" s="201"/>
      <c r="CM72" s="201"/>
      <c r="CN72" s="201"/>
      <c r="CO72" s="201"/>
      <c r="CP72" s="201"/>
      <c r="CQ72" s="202"/>
      <c r="CR72" s="200"/>
      <c r="CS72" s="201"/>
      <c r="CT72" s="201"/>
      <c r="CU72" s="201"/>
      <c r="CV72" s="201"/>
      <c r="CW72" s="201"/>
      <c r="CX72" s="201"/>
      <c r="CY72" s="202"/>
      <c r="CZ72" s="217"/>
      <c r="DA72" s="218"/>
      <c r="DB72" s="218"/>
      <c r="DC72" s="218"/>
      <c r="DD72" s="218"/>
      <c r="DE72" s="218"/>
      <c r="DF72" s="218"/>
      <c r="DG72" s="219"/>
    </row>
    <row r="73" spans="1:111" ht="12.95" customHeight="1" x14ac:dyDescent="0.2">
      <c r="A73" s="307"/>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203"/>
      <c r="AY73" s="204"/>
      <c r="AZ73" s="204"/>
      <c r="BA73" s="204"/>
      <c r="BB73" s="204"/>
      <c r="BC73" s="204"/>
      <c r="BD73" s="204"/>
      <c r="BE73" s="204"/>
      <c r="BF73" s="204"/>
      <c r="BG73" s="204"/>
      <c r="BH73" s="204"/>
      <c r="BI73" s="204"/>
      <c r="BJ73" s="130"/>
      <c r="BK73" s="131"/>
      <c r="BL73" s="131"/>
      <c r="BM73" s="131"/>
      <c r="BN73" s="131"/>
      <c r="BO73" s="131"/>
      <c r="BP73" s="131"/>
      <c r="BQ73" s="131"/>
      <c r="BR73" s="131"/>
      <c r="BS73" s="132"/>
      <c r="BT73" s="130"/>
      <c r="BU73" s="131"/>
      <c r="BV73" s="131"/>
      <c r="BW73" s="132"/>
      <c r="BX73" s="130"/>
      <c r="BY73" s="131"/>
      <c r="BZ73" s="131"/>
      <c r="CA73" s="132"/>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59"/>
      <c r="DA73" s="159"/>
      <c r="DB73" s="159"/>
      <c r="DC73" s="159"/>
      <c r="DD73" s="159"/>
      <c r="DE73" s="159"/>
      <c r="DF73" s="159"/>
      <c r="DG73" s="160"/>
    </row>
    <row r="74" spans="1:111" ht="12.95" customHeight="1" x14ac:dyDescent="0.2">
      <c r="A74" s="226" t="s">
        <v>330</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03" t="s">
        <v>70</v>
      </c>
      <c r="AY74" s="204"/>
      <c r="AZ74" s="204"/>
      <c r="BA74" s="204"/>
      <c r="BB74" s="204"/>
      <c r="BC74" s="204" t="s">
        <v>54</v>
      </c>
      <c r="BD74" s="204"/>
      <c r="BE74" s="204"/>
      <c r="BF74" s="204"/>
      <c r="BG74" s="204"/>
      <c r="BH74" s="204"/>
      <c r="BI74" s="204"/>
      <c r="BJ74" s="130"/>
      <c r="BK74" s="131"/>
      <c r="BL74" s="131"/>
      <c r="BM74" s="131"/>
      <c r="BN74" s="131"/>
      <c r="BO74" s="131"/>
      <c r="BP74" s="131"/>
      <c r="BQ74" s="131"/>
      <c r="BR74" s="131"/>
      <c r="BS74" s="132"/>
      <c r="BT74" s="130"/>
      <c r="BU74" s="131"/>
      <c r="BV74" s="131"/>
      <c r="BW74" s="132"/>
      <c r="BX74" s="130"/>
      <c r="BY74" s="131"/>
      <c r="BZ74" s="131"/>
      <c r="CA74" s="132"/>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59"/>
      <c r="DA74" s="159"/>
      <c r="DB74" s="159"/>
      <c r="DC74" s="159"/>
      <c r="DD74" s="159"/>
      <c r="DE74" s="159"/>
      <c r="DF74" s="159"/>
      <c r="DG74" s="160"/>
    </row>
    <row r="75" spans="1:111" x14ac:dyDescent="0.2">
      <c r="A75" s="306" t="s">
        <v>71</v>
      </c>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140" t="s">
        <v>72</v>
      </c>
      <c r="AY75" s="141"/>
      <c r="AZ75" s="141"/>
      <c r="BA75" s="141"/>
      <c r="BB75" s="142"/>
      <c r="BC75" s="146" t="s">
        <v>73</v>
      </c>
      <c r="BD75" s="141"/>
      <c r="BE75" s="141"/>
      <c r="BF75" s="141"/>
      <c r="BG75" s="141"/>
      <c r="BH75" s="141"/>
      <c r="BI75" s="142"/>
      <c r="BJ75" s="293"/>
      <c r="BK75" s="294"/>
      <c r="BL75" s="294"/>
      <c r="BM75" s="294"/>
      <c r="BN75" s="294"/>
      <c r="BO75" s="294"/>
      <c r="BP75" s="294"/>
      <c r="BQ75" s="294"/>
      <c r="BR75" s="294"/>
      <c r="BS75" s="295"/>
      <c r="BT75" s="293"/>
      <c r="BU75" s="294"/>
      <c r="BV75" s="294"/>
      <c r="BW75" s="295"/>
      <c r="BX75" s="293"/>
      <c r="BY75" s="294"/>
      <c r="BZ75" s="294"/>
      <c r="CA75" s="295"/>
      <c r="CB75" s="191"/>
      <c r="CC75" s="192"/>
      <c r="CD75" s="192"/>
      <c r="CE75" s="192"/>
      <c r="CF75" s="192"/>
      <c r="CG75" s="192"/>
      <c r="CH75" s="192"/>
      <c r="CI75" s="193"/>
      <c r="CJ75" s="191"/>
      <c r="CK75" s="192"/>
      <c r="CL75" s="192"/>
      <c r="CM75" s="192"/>
      <c r="CN75" s="192"/>
      <c r="CO75" s="192"/>
      <c r="CP75" s="192"/>
      <c r="CQ75" s="193"/>
      <c r="CR75" s="191"/>
      <c r="CS75" s="192"/>
      <c r="CT75" s="192"/>
      <c r="CU75" s="192"/>
      <c r="CV75" s="192"/>
      <c r="CW75" s="192"/>
      <c r="CX75" s="192"/>
      <c r="CY75" s="193"/>
      <c r="CZ75" s="220" t="s">
        <v>54</v>
      </c>
      <c r="DA75" s="221"/>
      <c r="DB75" s="221"/>
      <c r="DC75" s="221"/>
      <c r="DD75" s="221"/>
      <c r="DE75" s="221"/>
      <c r="DF75" s="221"/>
      <c r="DG75" s="222"/>
    </row>
    <row r="76" spans="1:111" x14ac:dyDescent="0.2">
      <c r="A76" s="157" t="s">
        <v>173</v>
      </c>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3"/>
      <c r="AY76" s="154"/>
      <c r="AZ76" s="154"/>
      <c r="BA76" s="154"/>
      <c r="BB76" s="155"/>
      <c r="BC76" s="156"/>
      <c r="BD76" s="154"/>
      <c r="BE76" s="154"/>
      <c r="BF76" s="154"/>
      <c r="BG76" s="154"/>
      <c r="BH76" s="154"/>
      <c r="BI76" s="155"/>
      <c r="BJ76" s="326"/>
      <c r="BK76" s="327"/>
      <c r="BL76" s="327"/>
      <c r="BM76" s="327"/>
      <c r="BN76" s="327"/>
      <c r="BO76" s="327"/>
      <c r="BP76" s="327"/>
      <c r="BQ76" s="327"/>
      <c r="BR76" s="327"/>
      <c r="BS76" s="328"/>
      <c r="BT76" s="326"/>
      <c r="BU76" s="327"/>
      <c r="BV76" s="327"/>
      <c r="BW76" s="328"/>
      <c r="BX76" s="326"/>
      <c r="BY76" s="327"/>
      <c r="BZ76" s="327"/>
      <c r="CA76" s="328"/>
      <c r="CB76" s="197"/>
      <c r="CC76" s="198"/>
      <c r="CD76" s="198"/>
      <c r="CE76" s="198"/>
      <c r="CF76" s="198"/>
      <c r="CG76" s="198"/>
      <c r="CH76" s="198"/>
      <c r="CI76" s="199"/>
      <c r="CJ76" s="197"/>
      <c r="CK76" s="198"/>
      <c r="CL76" s="198"/>
      <c r="CM76" s="198"/>
      <c r="CN76" s="198"/>
      <c r="CO76" s="198"/>
      <c r="CP76" s="198"/>
      <c r="CQ76" s="199"/>
      <c r="CR76" s="197"/>
      <c r="CS76" s="198"/>
      <c r="CT76" s="198"/>
      <c r="CU76" s="198"/>
      <c r="CV76" s="198"/>
      <c r="CW76" s="198"/>
      <c r="CX76" s="198"/>
      <c r="CY76" s="199"/>
      <c r="CZ76" s="323"/>
      <c r="DA76" s="324"/>
      <c r="DB76" s="324"/>
      <c r="DC76" s="324"/>
      <c r="DD76" s="324"/>
      <c r="DE76" s="324"/>
      <c r="DF76" s="324"/>
      <c r="DG76" s="325"/>
    </row>
    <row r="77" spans="1:111" x14ac:dyDescent="0.2">
      <c r="A77" s="186" t="s">
        <v>174</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43"/>
      <c r="AY77" s="144"/>
      <c r="AZ77" s="144"/>
      <c r="BA77" s="144"/>
      <c r="BB77" s="145"/>
      <c r="BC77" s="147"/>
      <c r="BD77" s="144"/>
      <c r="BE77" s="144"/>
      <c r="BF77" s="144"/>
      <c r="BG77" s="144"/>
      <c r="BH77" s="144"/>
      <c r="BI77" s="145"/>
      <c r="BJ77" s="296"/>
      <c r="BK77" s="297"/>
      <c r="BL77" s="297"/>
      <c r="BM77" s="297"/>
      <c r="BN77" s="297"/>
      <c r="BO77" s="297"/>
      <c r="BP77" s="297"/>
      <c r="BQ77" s="297"/>
      <c r="BR77" s="297"/>
      <c r="BS77" s="298"/>
      <c r="BT77" s="296"/>
      <c r="BU77" s="297"/>
      <c r="BV77" s="297"/>
      <c r="BW77" s="298"/>
      <c r="BX77" s="296"/>
      <c r="BY77" s="297"/>
      <c r="BZ77" s="297"/>
      <c r="CA77" s="298"/>
      <c r="CB77" s="200"/>
      <c r="CC77" s="201"/>
      <c r="CD77" s="201"/>
      <c r="CE77" s="201"/>
      <c r="CF77" s="201"/>
      <c r="CG77" s="201"/>
      <c r="CH77" s="201"/>
      <c r="CI77" s="202"/>
      <c r="CJ77" s="200"/>
      <c r="CK77" s="201"/>
      <c r="CL77" s="201"/>
      <c r="CM77" s="201"/>
      <c r="CN77" s="201"/>
      <c r="CO77" s="201"/>
      <c r="CP77" s="201"/>
      <c r="CQ77" s="202"/>
      <c r="CR77" s="200"/>
      <c r="CS77" s="201"/>
      <c r="CT77" s="201"/>
      <c r="CU77" s="201"/>
      <c r="CV77" s="201"/>
      <c r="CW77" s="201"/>
      <c r="CX77" s="201"/>
      <c r="CY77" s="202"/>
      <c r="CZ77" s="223"/>
      <c r="DA77" s="224"/>
      <c r="DB77" s="224"/>
      <c r="DC77" s="224"/>
      <c r="DD77" s="224"/>
      <c r="DE77" s="224"/>
      <c r="DF77" s="224"/>
      <c r="DG77" s="225"/>
    </row>
    <row r="78" spans="1:111" ht="12.95" customHeight="1" x14ac:dyDescent="0.2">
      <c r="A78" s="307"/>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203"/>
      <c r="AY78" s="204"/>
      <c r="AZ78" s="204"/>
      <c r="BA78" s="204"/>
      <c r="BB78" s="204"/>
      <c r="BC78" s="204"/>
      <c r="BD78" s="204"/>
      <c r="BE78" s="204"/>
      <c r="BF78" s="204"/>
      <c r="BG78" s="204"/>
      <c r="BH78" s="204"/>
      <c r="BI78" s="204"/>
      <c r="BJ78" s="130"/>
      <c r="BK78" s="131"/>
      <c r="BL78" s="131"/>
      <c r="BM78" s="131"/>
      <c r="BN78" s="131"/>
      <c r="BO78" s="131"/>
      <c r="BP78" s="131"/>
      <c r="BQ78" s="131"/>
      <c r="BR78" s="131"/>
      <c r="BS78" s="132"/>
      <c r="BT78" s="130"/>
      <c r="BU78" s="131"/>
      <c r="BV78" s="131"/>
      <c r="BW78" s="132"/>
      <c r="BX78" s="130"/>
      <c r="BY78" s="131"/>
      <c r="BZ78" s="131"/>
      <c r="CA78" s="132"/>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59"/>
      <c r="DA78" s="159"/>
      <c r="DB78" s="159"/>
      <c r="DC78" s="159"/>
      <c r="DD78" s="159"/>
      <c r="DE78" s="159"/>
      <c r="DF78" s="159"/>
      <c r="DG78" s="160"/>
    </row>
    <row r="79" spans="1:111" ht="12.95" customHeight="1" x14ac:dyDescent="0.2">
      <c r="A79" s="170" t="s">
        <v>315</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1"/>
      <c r="AX79" s="172" t="s">
        <v>74</v>
      </c>
      <c r="AY79" s="173"/>
      <c r="AZ79" s="173"/>
      <c r="BA79" s="173"/>
      <c r="BB79" s="174"/>
      <c r="BC79" s="181" t="s">
        <v>54</v>
      </c>
      <c r="BD79" s="173"/>
      <c r="BE79" s="173"/>
      <c r="BF79" s="173"/>
      <c r="BG79" s="173"/>
      <c r="BH79" s="173"/>
      <c r="BI79" s="174"/>
      <c r="BJ79" s="130" t="s">
        <v>464</v>
      </c>
      <c r="BK79" s="131"/>
      <c r="BL79" s="131"/>
      <c r="BM79" s="131"/>
      <c r="BN79" s="131"/>
      <c r="BO79" s="131"/>
      <c r="BP79" s="131"/>
      <c r="BQ79" s="131"/>
      <c r="BR79" s="131"/>
      <c r="BS79" s="132"/>
      <c r="BT79" s="130" t="s">
        <v>447</v>
      </c>
      <c r="BU79" s="131"/>
      <c r="BV79" s="131"/>
      <c r="BW79" s="132"/>
      <c r="BX79" s="130" t="s">
        <v>448</v>
      </c>
      <c r="BY79" s="131"/>
      <c r="BZ79" s="131"/>
      <c r="CA79" s="132"/>
      <c r="CB79" s="133">
        <f>CB80+CB81+CB82</f>
        <v>92003488.020000011</v>
      </c>
      <c r="CC79" s="133"/>
      <c r="CD79" s="133"/>
      <c r="CE79" s="133"/>
      <c r="CF79" s="133"/>
      <c r="CG79" s="133"/>
      <c r="CH79" s="133"/>
      <c r="CI79" s="133"/>
      <c r="CJ79" s="133">
        <f>CJ80+CJ81+CJ82</f>
        <v>87175700</v>
      </c>
      <c r="CK79" s="133"/>
      <c r="CL79" s="133"/>
      <c r="CM79" s="133"/>
      <c r="CN79" s="133"/>
      <c r="CO79" s="133"/>
      <c r="CP79" s="133"/>
      <c r="CQ79" s="133"/>
      <c r="CR79" s="133">
        <f>CR80+CR81+CR82</f>
        <v>85042200</v>
      </c>
      <c r="CS79" s="133"/>
      <c r="CT79" s="133"/>
      <c r="CU79" s="133"/>
      <c r="CV79" s="133"/>
      <c r="CW79" s="133"/>
      <c r="CX79" s="133"/>
      <c r="CY79" s="133"/>
      <c r="CZ79" s="159"/>
      <c r="DA79" s="159"/>
      <c r="DB79" s="159"/>
      <c r="DC79" s="159"/>
      <c r="DD79" s="159"/>
      <c r="DE79" s="159"/>
      <c r="DF79" s="159"/>
      <c r="DG79" s="160"/>
    </row>
    <row r="80" spans="1:111" ht="12.95" customHeight="1" x14ac:dyDescent="0.2">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5"/>
      <c r="AX80" s="175"/>
      <c r="AY80" s="176"/>
      <c r="AZ80" s="176"/>
      <c r="BA80" s="176"/>
      <c r="BB80" s="177"/>
      <c r="BC80" s="182"/>
      <c r="BD80" s="176"/>
      <c r="BE80" s="176"/>
      <c r="BF80" s="176"/>
      <c r="BG80" s="176"/>
      <c r="BH80" s="176"/>
      <c r="BI80" s="177"/>
      <c r="BJ80" s="130" t="s">
        <v>464</v>
      </c>
      <c r="BK80" s="131"/>
      <c r="BL80" s="131"/>
      <c r="BM80" s="131"/>
      <c r="BN80" s="131"/>
      <c r="BO80" s="131"/>
      <c r="BP80" s="131"/>
      <c r="BQ80" s="131"/>
      <c r="BR80" s="131"/>
      <c r="BS80" s="132"/>
      <c r="BT80" s="130" t="s">
        <v>447</v>
      </c>
      <c r="BU80" s="131"/>
      <c r="BV80" s="131"/>
      <c r="BW80" s="132"/>
      <c r="BX80" s="130" t="s">
        <v>449</v>
      </c>
      <c r="BY80" s="131"/>
      <c r="BZ80" s="131"/>
      <c r="CA80" s="132"/>
      <c r="CB80" s="133">
        <f>CB85+CB162</f>
        <v>3345048.41</v>
      </c>
      <c r="CC80" s="133"/>
      <c r="CD80" s="133"/>
      <c r="CE80" s="133"/>
      <c r="CF80" s="133"/>
      <c r="CG80" s="133"/>
      <c r="CH80" s="133"/>
      <c r="CI80" s="133"/>
      <c r="CJ80" s="133">
        <f>CJ85+CJ162</f>
        <v>3000000</v>
      </c>
      <c r="CK80" s="133"/>
      <c r="CL80" s="133"/>
      <c r="CM80" s="133"/>
      <c r="CN80" s="133"/>
      <c r="CO80" s="133"/>
      <c r="CP80" s="133"/>
      <c r="CQ80" s="133"/>
      <c r="CR80" s="133">
        <f t="shared" ref="CR80" si="18">CR85+CR162</f>
        <v>3000000</v>
      </c>
      <c r="CS80" s="133"/>
      <c r="CT80" s="133"/>
      <c r="CU80" s="133"/>
      <c r="CV80" s="133"/>
      <c r="CW80" s="133"/>
      <c r="CX80" s="133"/>
      <c r="CY80" s="133"/>
      <c r="CZ80" s="159"/>
      <c r="DA80" s="159"/>
      <c r="DB80" s="159"/>
      <c r="DC80" s="159"/>
      <c r="DD80" s="159"/>
      <c r="DE80" s="159"/>
      <c r="DF80" s="159"/>
      <c r="DG80" s="160"/>
    </row>
    <row r="81" spans="1:139" ht="12.95" customHeight="1" x14ac:dyDescent="0.2">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5"/>
      <c r="AX81" s="175"/>
      <c r="AY81" s="176"/>
      <c r="AZ81" s="176"/>
      <c r="BA81" s="176"/>
      <c r="BB81" s="177"/>
      <c r="BC81" s="182"/>
      <c r="BD81" s="176"/>
      <c r="BE81" s="176"/>
      <c r="BF81" s="176"/>
      <c r="BG81" s="176"/>
      <c r="BH81" s="176"/>
      <c r="BI81" s="177"/>
      <c r="BJ81" s="130" t="s">
        <v>464</v>
      </c>
      <c r="BK81" s="131"/>
      <c r="BL81" s="131"/>
      <c r="BM81" s="131"/>
      <c r="BN81" s="131"/>
      <c r="BO81" s="131"/>
      <c r="BP81" s="131"/>
      <c r="BQ81" s="131"/>
      <c r="BR81" s="131"/>
      <c r="BS81" s="132"/>
      <c r="BT81" s="130" t="s">
        <v>447</v>
      </c>
      <c r="BU81" s="131"/>
      <c r="BV81" s="131"/>
      <c r="BW81" s="132"/>
      <c r="BX81" s="130" t="s">
        <v>446</v>
      </c>
      <c r="BY81" s="131"/>
      <c r="BZ81" s="131"/>
      <c r="CA81" s="132"/>
      <c r="CB81" s="133">
        <f>CB86+CB135+CB163</f>
        <v>81071239.610000014</v>
      </c>
      <c r="CC81" s="133"/>
      <c r="CD81" s="133"/>
      <c r="CE81" s="133"/>
      <c r="CF81" s="133"/>
      <c r="CG81" s="133"/>
      <c r="CH81" s="133"/>
      <c r="CI81" s="133"/>
      <c r="CJ81" s="133">
        <f>CJ86+CJ135+CJ163</f>
        <v>79047200</v>
      </c>
      <c r="CK81" s="133"/>
      <c r="CL81" s="133"/>
      <c r="CM81" s="133"/>
      <c r="CN81" s="133"/>
      <c r="CO81" s="133"/>
      <c r="CP81" s="133"/>
      <c r="CQ81" s="133"/>
      <c r="CR81" s="133">
        <f>CR86+CR135+CR163</f>
        <v>77298200</v>
      </c>
      <c r="CS81" s="133"/>
      <c r="CT81" s="133"/>
      <c r="CU81" s="133"/>
      <c r="CV81" s="133"/>
      <c r="CW81" s="133"/>
      <c r="CX81" s="133"/>
      <c r="CY81" s="133"/>
      <c r="CZ81" s="159"/>
      <c r="DA81" s="159"/>
      <c r="DB81" s="159"/>
      <c r="DC81" s="159"/>
      <c r="DD81" s="159"/>
      <c r="DE81" s="159"/>
      <c r="DF81" s="159"/>
      <c r="DG81" s="160"/>
    </row>
    <row r="82" spans="1:139" ht="12.95" customHeight="1" x14ac:dyDescent="0.2">
      <c r="A82" s="330"/>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178"/>
      <c r="AY82" s="179"/>
      <c r="AZ82" s="179"/>
      <c r="BA82" s="179"/>
      <c r="BB82" s="180"/>
      <c r="BC82" s="183"/>
      <c r="BD82" s="179"/>
      <c r="BE82" s="179"/>
      <c r="BF82" s="179"/>
      <c r="BG82" s="179"/>
      <c r="BH82" s="179"/>
      <c r="BI82" s="180"/>
      <c r="BJ82" s="130" t="s">
        <v>464</v>
      </c>
      <c r="BK82" s="131"/>
      <c r="BL82" s="131"/>
      <c r="BM82" s="131"/>
      <c r="BN82" s="131"/>
      <c r="BO82" s="131"/>
      <c r="BP82" s="131"/>
      <c r="BQ82" s="131"/>
      <c r="BR82" s="131"/>
      <c r="BS82" s="132"/>
      <c r="BT82" s="130" t="s">
        <v>447</v>
      </c>
      <c r="BU82" s="131"/>
      <c r="BV82" s="131"/>
      <c r="BW82" s="132"/>
      <c r="BX82" s="130" t="s">
        <v>450</v>
      </c>
      <c r="BY82" s="131"/>
      <c r="BZ82" s="131"/>
      <c r="CA82" s="132"/>
      <c r="CB82" s="133">
        <f>CB87+CB164+CB214</f>
        <v>7587200</v>
      </c>
      <c r="CC82" s="133"/>
      <c r="CD82" s="133"/>
      <c r="CE82" s="133"/>
      <c r="CF82" s="133"/>
      <c r="CG82" s="133"/>
      <c r="CH82" s="133"/>
      <c r="CI82" s="133"/>
      <c r="CJ82" s="133">
        <f>CJ87+CJ164+CJ214</f>
        <v>5128500</v>
      </c>
      <c r="CK82" s="133"/>
      <c r="CL82" s="133"/>
      <c r="CM82" s="133"/>
      <c r="CN82" s="133"/>
      <c r="CO82" s="133"/>
      <c r="CP82" s="133"/>
      <c r="CQ82" s="133"/>
      <c r="CR82" s="133">
        <f t="shared" ref="CR82" si="19">CR87+CR164+CR214</f>
        <v>4744000</v>
      </c>
      <c r="CS82" s="133"/>
      <c r="CT82" s="133"/>
      <c r="CU82" s="133"/>
      <c r="CV82" s="133"/>
      <c r="CW82" s="133"/>
      <c r="CX82" s="133"/>
      <c r="CY82" s="133"/>
      <c r="CZ82" s="159"/>
      <c r="DA82" s="159"/>
      <c r="DB82" s="159"/>
      <c r="DC82" s="159"/>
      <c r="DD82" s="159"/>
      <c r="DE82" s="159"/>
      <c r="DF82" s="159"/>
      <c r="DG82" s="160"/>
    </row>
    <row r="83" spans="1:139" x14ac:dyDescent="0.2">
      <c r="A83" s="214" t="s">
        <v>47</v>
      </c>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340"/>
      <c r="AX83" s="140" t="s">
        <v>76</v>
      </c>
      <c r="AY83" s="141"/>
      <c r="AZ83" s="141"/>
      <c r="BA83" s="141"/>
      <c r="BB83" s="142"/>
      <c r="BC83" s="146" t="s">
        <v>54</v>
      </c>
      <c r="BD83" s="141"/>
      <c r="BE83" s="141"/>
      <c r="BF83" s="141"/>
      <c r="BG83" s="141"/>
      <c r="BH83" s="141"/>
      <c r="BI83" s="142"/>
      <c r="BJ83" s="293" t="s">
        <v>464</v>
      </c>
      <c r="BK83" s="294"/>
      <c r="BL83" s="294"/>
      <c r="BM83" s="294"/>
      <c r="BN83" s="294"/>
      <c r="BO83" s="294"/>
      <c r="BP83" s="294"/>
      <c r="BQ83" s="294"/>
      <c r="BR83" s="294"/>
      <c r="BS83" s="295"/>
      <c r="BT83" s="293" t="s">
        <v>447</v>
      </c>
      <c r="BU83" s="294"/>
      <c r="BV83" s="294"/>
      <c r="BW83" s="295"/>
      <c r="BX83" s="293" t="s">
        <v>448</v>
      </c>
      <c r="BY83" s="294"/>
      <c r="BZ83" s="294"/>
      <c r="CA83" s="295"/>
      <c r="CB83" s="191">
        <f>CB88+CB103+CB92+CB95</f>
        <v>72498157.210000008</v>
      </c>
      <c r="CC83" s="192"/>
      <c r="CD83" s="192"/>
      <c r="CE83" s="192"/>
      <c r="CF83" s="192"/>
      <c r="CG83" s="192"/>
      <c r="CH83" s="192"/>
      <c r="CI83" s="193"/>
      <c r="CJ83" s="191">
        <f>CJ88+CJ103+CJ92+CJ95</f>
        <v>70943259.320000008</v>
      </c>
      <c r="CK83" s="192"/>
      <c r="CL83" s="192"/>
      <c r="CM83" s="192"/>
      <c r="CN83" s="192"/>
      <c r="CO83" s="192"/>
      <c r="CP83" s="192"/>
      <c r="CQ83" s="193"/>
      <c r="CR83" s="191">
        <f t="shared" ref="CR83" si="20">CR88+CR103+CR92+CR95</f>
        <v>70923259.320000008</v>
      </c>
      <c r="CS83" s="192"/>
      <c r="CT83" s="192"/>
      <c r="CU83" s="192"/>
      <c r="CV83" s="192"/>
      <c r="CW83" s="192"/>
      <c r="CX83" s="192"/>
      <c r="CY83" s="193"/>
      <c r="CZ83" s="220" t="s">
        <v>54</v>
      </c>
      <c r="DA83" s="221"/>
      <c r="DB83" s="221"/>
      <c r="DC83" s="221"/>
      <c r="DD83" s="221"/>
      <c r="DE83" s="221"/>
      <c r="DF83" s="221"/>
      <c r="DG83" s="222"/>
    </row>
    <row r="84" spans="1:139" x14ac:dyDescent="0.2">
      <c r="A84" s="351" t="s">
        <v>75</v>
      </c>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2"/>
      <c r="AX84" s="153"/>
      <c r="AY84" s="154"/>
      <c r="AZ84" s="154"/>
      <c r="BA84" s="154"/>
      <c r="BB84" s="155"/>
      <c r="BC84" s="156"/>
      <c r="BD84" s="154"/>
      <c r="BE84" s="154"/>
      <c r="BF84" s="154"/>
      <c r="BG84" s="154"/>
      <c r="BH84" s="154"/>
      <c r="BI84" s="155"/>
      <c r="BJ84" s="296"/>
      <c r="BK84" s="297"/>
      <c r="BL84" s="297"/>
      <c r="BM84" s="297"/>
      <c r="BN84" s="297"/>
      <c r="BO84" s="297"/>
      <c r="BP84" s="297"/>
      <c r="BQ84" s="297"/>
      <c r="BR84" s="297"/>
      <c r="BS84" s="298"/>
      <c r="BT84" s="296"/>
      <c r="BU84" s="297"/>
      <c r="BV84" s="297"/>
      <c r="BW84" s="298"/>
      <c r="BX84" s="296"/>
      <c r="BY84" s="297"/>
      <c r="BZ84" s="297"/>
      <c r="CA84" s="298"/>
      <c r="CB84" s="200"/>
      <c r="CC84" s="201"/>
      <c r="CD84" s="201"/>
      <c r="CE84" s="201"/>
      <c r="CF84" s="201"/>
      <c r="CG84" s="201"/>
      <c r="CH84" s="201"/>
      <c r="CI84" s="202"/>
      <c r="CJ84" s="200"/>
      <c r="CK84" s="201"/>
      <c r="CL84" s="201"/>
      <c r="CM84" s="201"/>
      <c r="CN84" s="201"/>
      <c r="CO84" s="201"/>
      <c r="CP84" s="201"/>
      <c r="CQ84" s="202"/>
      <c r="CR84" s="200"/>
      <c r="CS84" s="201"/>
      <c r="CT84" s="201"/>
      <c r="CU84" s="201"/>
      <c r="CV84" s="201"/>
      <c r="CW84" s="201"/>
      <c r="CX84" s="201"/>
      <c r="CY84" s="202"/>
      <c r="CZ84" s="223"/>
      <c r="DA84" s="224"/>
      <c r="DB84" s="224"/>
      <c r="DC84" s="224"/>
      <c r="DD84" s="224"/>
      <c r="DE84" s="224"/>
      <c r="DF84" s="224"/>
      <c r="DG84" s="225"/>
      <c r="DL84" s="126"/>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row>
    <row r="85" spans="1:139" ht="12.95" customHeight="1" x14ac:dyDescent="0.2">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3"/>
      <c r="AX85" s="153"/>
      <c r="AY85" s="154"/>
      <c r="AZ85" s="154"/>
      <c r="BA85" s="154"/>
      <c r="BB85" s="155"/>
      <c r="BC85" s="156"/>
      <c r="BD85" s="154"/>
      <c r="BE85" s="154"/>
      <c r="BF85" s="154"/>
      <c r="BG85" s="154"/>
      <c r="BH85" s="154"/>
      <c r="BI85" s="155"/>
      <c r="BJ85" s="130" t="s">
        <v>464</v>
      </c>
      <c r="BK85" s="131"/>
      <c r="BL85" s="131"/>
      <c r="BM85" s="131"/>
      <c r="BN85" s="131"/>
      <c r="BO85" s="131"/>
      <c r="BP85" s="131"/>
      <c r="BQ85" s="131"/>
      <c r="BR85" s="131"/>
      <c r="BS85" s="132"/>
      <c r="BT85" s="130" t="s">
        <v>447</v>
      </c>
      <c r="BU85" s="131"/>
      <c r="BV85" s="131"/>
      <c r="BW85" s="132"/>
      <c r="BX85" s="130" t="s">
        <v>449</v>
      </c>
      <c r="BY85" s="131"/>
      <c r="BZ85" s="131"/>
      <c r="CA85" s="132"/>
      <c r="CB85" s="133">
        <f>CB89+CB104</f>
        <v>0</v>
      </c>
      <c r="CC85" s="133"/>
      <c r="CD85" s="133"/>
      <c r="CE85" s="133"/>
      <c r="CF85" s="133"/>
      <c r="CG85" s="133"/>
      <c r="CH85" s="133"/>
      <c r="CI85" s="133"/>
      <c r="CJ85" s="133">
        <f t="shared" ref="CJ85" si="21">CJ89+CJ104</f>
        <v>0</v>
      </c>
      <c r="CK85" s="133"/>
      <c r="CL85" s="133"/>
      <c r="CM85" s="133"/>
      <c r="CN85" s="133"/>
      <c r="CO85" s="133"/>
      <c r="CP85" s="133"/>
      <c r="CQ85" s="133"/>
      <c r="CR85" s="133">
        <f t="shared" ref="CR85" si="22">CR89+CR104</f>
        <v>0</v>
      </c>
      <c r="CS85" s="133"/>
      <c r="CT85" s="133"/>
      <c r="CU85" s="133"/>
      <c r="CV85" s="133"/>
      <c r="CW85" s="133"/>
      <c r="CX85" s="133"/>
      <c r="CY85" s="133"/>
      <c r="CZ85" s="148" t="s">
        <v>54</v>
      </c>
      <c r="DA85" s="148"/>
      <c r="DB85" s="148"/>
      <c r="DC85" s="148"/>
      <c r="DD85" s="148"/>
      <c r="DE85" s="148"/>
      <c r="DF85" s="148"/>
      <c r="DG85" s="149"/>
    </row>
    <row r="86" spans="1:139" ht="12.95" customHeight="1" x14ac:dyDescent="0.2">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3"/>
      <c r="AX86" s="153"/>
      <c r="AY86" s="154"/>
      <c r="AZ86" s="154"/>
      <c r="BA86" s="154"/>
      <c r="BB86" s="155"/>
      <c r="BC86" s="156"/>
      <c r="BD86" s="154"/>
      <c r="BE86" s="154"/>
      <c r="BF86" s="154"/>
      <c r="BG86" s="154"/>
      <c r="BH86" s="154"/>
      <c r="BI86" s="155"/>
      <c r="BJ86" s="130" t="s">
        <v>464</v>
      </c>
      <c r="BK86" s="131"/>
      <c r="BL86" s="131"/>
      <c r="BM86" s="131"/>
      <c r="BN86" s="131"/>
      <c r="BO86" s="131"/>
      <c r="BP86" s="131"/>
      <c r="BQ86" s="131"/>
      <c r="BR86" s="131"/>
      <c r="BS86" s="132"/>
      <c r="BT86" s="130" t="s">
        <v>447</v>
      </c>
      <c r="BU86" s="131"/>
      <c r="BV86" s="131"/>
      <c r="BW86" s="132"/>
      <c r="BX86" s="130" t="s">
        <v>446</v>
      </c>
      <c r="BY86" s="131"/>
      <c r="BZ86" s="131"/>
      <c r="CA86" s="132"/>
      <c r="CB86" s="133">
        <f>CB90+CB105+CB96+CB93</f>
        <v>69993157.210000008</v>
      </c>
      <c r="CC86" s="133"/>
      <c r="CD86" s="133"/>
      <c r="CE86" s="133"/>
      <c r="CF86" s="133"/>
      <c r="CG86" s="133"/>
      <c r="CH86" s="133"/>
      <c r="CI86" s="133"/>
      <c r="CJ86" s="133">
        <f>CJ90+CJ93+CJ105+CJ96</f>
        <v>69030959.320000008</v>
      </c>
      <c r="CK86" s="133"/>
      <c r="CL86" s="133"/>
      <c r="CM86" s="133"/>
      <c r="CN86" s="133"/>
      <c r="CO86" s="133"/>
      <c r="CP86" s="133"/>
      <c r="CQ86" s="133"/>
      <c r="CR86" s="133">
        <f t="shared" ref="CR86" si="23">CR90+CR93+CR105+CR96</f>
        <v>69020959.320000008</v>
      </c>
      <c r="CS86" s="133"/>
      <c r="CT86" s="133"/>
      <c r="CU86" s="133"/>
      <c r="CV86" s="133"/>
      <c r="CW86" s="133"/>
      <c r="CX86" s="133"/>
      <c r="CY86" s="133"/>
      <c r="CZ86" s="148" t="s">
        <v>54</v>
      </c>
      <c r="DA86" s="148"/>
      <c r="DB86" s="148"/>
      <c r="DC86" s="148"/>
      <c r="DD86" s="148"/>
      <c r="DE86" s="148"/>
      <c r="DF86" s="148"/>
      <c r="DG86" s="149"/>
    </row>
    <row r="87" spans="1:139" ht="12.95" customHeight="1" x14ac:dyDescent="0.2">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43"/>
      <c r="AY87" s="144"/>
      <c r="AZ87" s="144"/>
      <c r="BA87" s="144"/>
      <c r="BB87" s="145"/>
      <c r="BC87" s="147"/>
      <c r="BD87" s="144"/>
      <c r="BE87" s="144"/>
      <c r="BF87" s="144"/>
      <c r="BG87" s="144"/>
      <c r="BH87" s="144"/>
      <c r="BI87" s="145"/>
      <c r="BJ87" s="130" t="s">
        <v>464</v>
      </c>
      <c r="BK87" s="131"/>
      <c r="BL87" s="131"/>
      <c r="BM87" s="131"/>
      <c r="BN87" s="131"/>
      <c r="BO87" s="131"/>
      <c r="BP87" s="131"/>
      <c r="BQ87" s="131"/>
      <c r="BR87" s="131"/>
      <c r="BS87" s="132"/>
      <c r="BT87" s="130" t="s">
        <v>447</v>
      </c>
      <c r="BU87" s="131"/>
      <c r="BV87" s="131"/>
      <c r="BW87" s="132"/>
      <c r="BX87" s="130" t="s">
        <v>450</v>
      </c>
      <c r="BY87" s="131"/>
      <c r="BZ87" s="131"/>
      <c r="CA87" s="132"/>
      <c r="CB87" s="133">
        <f>CB91+CB94+CB106</f>
        <v>2445000</v>
      </c>
      <c r="CC87" s="133"/>
      <c r="CD87" s="133"/>
      <c r="CE87" s="133"/>
      <c r="CF87" s="133"/>
      <c r="CG87" s="133"/>
      <c r="CH87" s="133"/>
      <c r="CI87" s="133"/>
      <c r="CJ87" s="133">
        <f>CJ91+CJ94+CJ106</f>
        <v>1852300</v>
      </c>
      <c r="CK87" s="133"/>
      <c r="CL87" s="133"/>
      <c r="CM87" s="133"/>
      <c r="CN87" s="133"/>
      <c r="CO87" s="133"/>
      <c r="CP87" s="133"/>
      <c r="CQ87" s="133"/>
      <c r="CR87" s="133">
        <f t="shared" ref="CR87" si="24">CR91+CR94+CR106</f>
        <v>1852300</v>
      </c>
      <c r="CS87" s="133"/>
      <c r="CT87" s="133"/>
      <c r="CU87" s="133"/>
      <c r="CV87" s="133"/>
      <c r="CW87" s="133"/>
      <c r="CX87" s="133"/>
      <c r="CY87" s="133"/>
      <c r="CZ87" s="148" t="s">
        <v>54</v>
      </c>
      <c r="DA87" s="148"/>
      <c r="DB87" s="148"/>
      <c r="DC87" s="148"/>
      <c r="DD87" s="148"/>
      <c r="DE87" s="148"/>
      <c r="DF87" s="148"/>
      <c r="DG87" s="149"/>
    </row>
    <row r="88" spans="1:139" x14ac:dyDescent="0.2">
      <c r="A88" s="157" t="s">
        <v>47</v>
      </c>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8"/>
      <c r="AX88" s="140" t="s">
        <v>77</v>
      </c>
      <c r="AY88" s="141"/>
      <c r="AZ88" s="141"/>
      <c r="BA88" s="141"/>
      <c r="BB88" s="142"/>
      <c r="BC88" s="146" t="s">
        <v>78</v>
      </c>
      <c r="BD88" s="141"/>
      <c r="BE88" s="141"/>
      <c r="BF88" s="141"/>
      <c r="BG88" s="141"/>
      <c r="BH88" s="141"/>
      <c r="BI88" s="142"/>
      <c r="BJ88" s="130" t="s">
        <v>464</v>
      </c>
      <c r="BK88" s="131"/>
      <c r="BL88" s="131"/>
      <c r="BM88" s="131"/>
      <c r="BN88" s="131"/>
      <c r="BO88" s="131"/>
      <c r="BP88" s="131"/>
      <c r="BQ88" s="131"/>
      <c r="BR88" s="131"/>
      <c r="BS88" s="132"/>
      <c r="BT88" s="130" t="s">
        <v>459</v>
      </c>
      <c r="BU88" s="131"/>
      <c r="BV88" s="131"/>
      <c r="BW88" s="132"/>
      <c r="BX88" s="130" t="s">
        <v>448</v>
      </c>
      <c r="BY88" s="131"/>
      <c r="BZ88" s="131"/>
      <c r="CA88" s="132"/>
      <c r="CB88" s="133">
        <f>CB89+CB90+CB91</f>
        <v>53587253.740000002</v>
      </c>
      <c r="CC88" s="133"/>
      <c r="CD88" s="133"/>
      <c r="CE88" s="133"/>
      <c r="CF88" s="133"/>
      <c r="CG88" s="133"/>
      <c r="CH88" s="133"/>
      <c r="CI88" s="133"/>
      <c r="CJ88" s="133">
        <f>CJ89+CJ90+CJ91</f>
        <v>52872856.950000003</v>
      </c>
      <c r="CK88" s="133"/>
      <c r="CL88" s="133"/>
      <c r="CM88" s="133"/>
      <c r="CN88" s="133"/>
      <c r="CO88" s="133"/>
      <c r="CP88" s="133"/>
      <c r="CQ88" s="133"/>
      <c r="CR88" s="133">
        <f>CR89+CR90+CR91</f>
        <v>52872856.950000003</v>
      </c>
      <c r="CS88" s="133"/>
      <c r="CT88" s="133"/>
      <c r="CU88" s="133"/>
      <c r="CV88" s="133"/>
      <c r="CW88" s="133"/>
      <c r="CX88" s="133"/>
      <c r="CY88" s="133"/>
      <c r="CZ88" s="148" t="s">
        <v>54</v>
      </c>
      <c r="DA88" s="148"/>
      <c r="DB88" s="148"/>
      <c r="DC88" s="148"/>
      <c r="DD88" s="148"/>
      <c r="DE88" s="148"/>
      <c r="DF88" s="148"/>
      <c r="DG88" s="149"/>
    </row>
    <row r="89" spans="1:139" ht="12.95" customHeight="1" x14ac:dyDescent="0.2">
      <c r="A89" s="157" t="s">
        <v>79</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8"/>
      <c r="AX89" s="153"/>
      <c r="AY89" s="154"/>
      <c r="AZ89" s="154"/>
      <c r="BA89" s="154"/>
      <c r="BB89" s="155"/>
      <c r="BC89" s="156"/>
      <c r="BD89" s="154"/>
      <c r="BE89" s="154"/>
      <c r="BF89" s="154"/>
      <c r="BG89" s="154"/>
      <c r="BH89" s="154"/>
      <c r="BI89" s="155"/>
      <c r="BJ89" s="130" t="s">
        <v>464</v>
      </c>
      <c r="BK89" s="131"/>
      <c r="BL89" s="131"/>
      <c r="BM89" s="131"/>
      <c r="BN89" s="131"/>
      <c r="BO89" s="131"/>
      <c r="BP89" s="131"/>
      <c r="BQ89" s="131"/>
      <c r="BR89" s="131"/>
      <c r="BS89" s="132"/>
      <c r="BT89" s="130" t="s">
        <v>459</v>
      </c>
      <c r="BU89" s="131"/>
      <c r="BV89" s="131"/>
      <c r="BW89" s="132"/>
      <c r="BX89" s="130" t="s">
        <v>449</v>
      </c>
      <c r="BY89" s="131"/>
      <c r="BZ89" s="131"/>
      <c r="CA89" s="132"/>
      <c r="CB89" s="133">
        <v>0</v>
      </c>
      <c r="CC89" s="133"/>
      <c r="CD89" s="133"/>
      <c r="CE89" s="133"/>
      <c r="CF89" s="133"/>
      <c r="CG89" s="133"/>
      <c r="CH89" s="133"/>
      <c r="CI89" s="133"/>
      <c r="CJ89" s="133">
        <v>0</v>
      </c>
      <c r="CK89" s="133"/>
      <c r="CL89" s="133"/>
      <c r="CM89" s="133"/>
      <c r="CN89" s="133"/>
      <c r="CO89" s="133"/>
      <c r="CP89" s="133"/>
      <c r="CQ89" s="133"/>
      <c r="CR89" s="133">
        <v>0</v>
      </c>
      <c r="CS89" s="133"/>
      <c r="CT89" s="133"/>
      <c r="CU89" s="133"/>
      <c r="CV89" s="133"/>
      <c r="CW89" s="133"/>
      <c r="CX89" s="133"/>
      <c r="CY89" s="133"/>
      <c r="CZ89" s="148" t="s">
        <v>54</v>
      </c>
      <c r="DA89" s="148"/>
      <c r="DB89" s="148"/>
      <c r="DC89" s="148"/>
      <c r="DD89" s="148"/>
      <c r="DE89" s="148"/>
      <c r="DF89" s="148"/>
      <c r="DG89" s="149"/>
    </row>
    <row r="90" spans="1:139" ht="12.95" customHeight="1" x14ac:dyDescent="0.2">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8"/>
      <c r="AX90" s="153"/>
      <c r="AY90" s="154"/>
      <c r="AZ90" s="154"/>
      <c r="BA90" s="154"/>
      <c r="BB90" s="155"/>
      <c r="BC90" s="156"/>
      <c r="BD90" s="154"/>
      <c r="BE90" s="154"/>
      <c r="BF90" s="154"/>
      <c r="BG90" s="154"/>
      <c r="BH90" s="154"/>
      <c r="BI90" s="155"/>
      <c r="BJ90" s="130" t="s">
        <v>464</v>
      </c>
      <c r="BK90" s="131"/>
      <c r="BL90" s="131"/>
      <c r="BM90" s="131"/>
      <c r="BN90" s="131"/>
      <c r="BO90" s="131"/>
      <c r="BP90" s="131"/>
      <c r="BQ90" s="131"/>
      <c r="BR90" s="131"/>
      <c r="BS90" s="132"/>
      <c r="BT90" s="130" t="s">
        <v>459</v>
      </c>
      <c r="BU90" s="131"/>
      <c r="BV90" s="131"/>
      <c r="BW90" s="132"/>
      <c r="BX90" s="130" t="s">
        <v>446</v>
      </c>
      <c r="BY90" s="131"/>
      <c r="BZ90" s="131"/>
      <c r="CA90" s="132"/>
      <c r="CB90" s="133">
        <v>53587253.740000002</v>
      </c>
      <c r="CC90" s="133"/>
      <c r="CD90" s="133"/>
      <c r="CE90" s="133"/>
      <c r="CF90" s="133"/>
      <c r="CG90" s="133"/>
      <c r="CH90" s="133"/>
      <c r="CI90" s="133"/>
      <c r="CJ90" s="133">
        <v>52872856.950000003</v>
      </c>
      <c r="CK90" s="133"/>
      <c r="CL90" s="133"/>
      <c r="CM90" s="133"/>
      <c r="CN90" s="133"/>
      <c r="CO90" s="133"/>
      <c r="CP90" s="133"/>
      <c r="CQ90" s="133"/>
      <c r="CR90" s="133">
        <v>52872856.950000003</v>
      </c>
      <c r="CS90" s="133"/>
      <c r="CT90" s="133"/>
      <c r="CU90" s="133"/>
      <c r="CV90" s="133"/>
      <c r="CW90" s="133"/>
      <c r="CX90" s="133"/>
      <c r="CY90" s="133"/>
      <c r="CZ90" s="148" t="s">
        <v>54</v>
      </c>
      <c r="DA90" s="148"/>
      <c r="DB90" s="148"/>
      <c r="DC90" s="148"/>
      <c r="DD90" s="148"/>
      <c r="DE90" s="148"/>
      <c r="DF90" s="148"/>
      <c r="DG90" s="149"/>
    </row>
    <row r="91" spans="1:139" ht="12.95" customHeight="1" x14ac:dyDescent="0.2">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329"/>
      <c r="AX91" s="143"/>
      <c r="AY91" s="144"/>
      <c r="AZ91" s="144"/>
      <c r="BA91" s="144"/>
      <c r="BB91" s="145"/>
      <c r="BC91" s="147"/>
      <c r="BD91" s="144"/>
      <c r="BE91" s="144"/>
      <c r="BF91" s="144"/>
      <c r="BG91" s="144"/>
      <c r="BH91" s="144"/>
      <c r="BI91" s="145"/>
      <c r="BJ91" s="130" t="s">
        <v>464</v>
      </c>
      <c r="BK91" s="131"/>
      <c r="BL91" s="131"/>
      <c r="BM91" s="131"/>
      <c r="BN91" s="131"/>
      <c r="BO91" s="131"/>
      <c r="BP91" s="131"/>
      <c r="BQ91" s="131"/>
      <c r="BR91" s="131"/>
      <c r="BS91" s="132"/>
      <c r="BT91" s="130" t="s">
        <v>459</v>
      </c>
      <c r="BU91" s="131"/>
      <c r="BV91" s="131"/>
      <c r="BW91" s="132"/>
      <c r="BX91" s="130" t="s">
        <v>450</v>
      </c>
      <c r="BY91" s="131"/>
      <c r="BZ91" s="131"/>
      <c r="CA91" s="132"/>
      <c r="CB91" s="133">
        <v>0</v>
      </c>
      <c r="CC91" s="133"/>
      <c r="CD91" s="133"/>
      <c r="CE91" s="133"/>
      <c r="CF91" s="133"/>
      <c r="CG91" s="133"/>
      <c r="CH91" s="133"/>
      <c r="CI91" s="133"/>
      <c r="CJ91" s="133">
        <v>0</v>
      </c>
      <c r="CK91" s="133"/>
      <c r="CL91" s="133"/>
      <c r="CM91" s="133"/>
      <c r="CN91" s="133"/>
      <c r="CO91" s="133"/>
      <c r="CP91" s="133"/>
      <c r="CQ91" s="133"/>
      <c r="CR91" s="133">
        <v>0</v>
      </c>
      <c r="CS91" s="133"/>
      <c r="CT91" s="133"/>
      <c r="CU91" s="133"/>
      <c r="CV91" s="133"/>
      <c r="CW91" s="133"/>
      <c r="CX91" s="133"/>
      <c r="CY91" s="133"/>
      <c r="CZ91" s="148" t="s">
        <v>54</v>
      </c>
      <c r="DA91" s="148"/>
      <c r="DB91" s="148"/>
      <c r="DC91" s="148"/>
      <c r="DD91" s="148"/>
      <c r="DE91" s="148"/>
      <c r="DF91" s="148"/>
      <c r="DG91" s="149"/>
    </row>
    <row r="92" spans="1:139" ht="12.95" customHeight="1" x14ac:dyDescent="0.2">
      <c r="A92" s="157" t="s">
        <v>80</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8"/>
      <c r="AX92" s="140" t="s">
        <v>81</v>
      </c>
      <c r="AY92" s="141"/>
      <c r="AZ92" s="141"/>
      <c r="BA92" s="141"/>
      <c r="BB92" s="142"/>
      <c r="BC92" s="146" t="s">
        <v>84</v>
      </c>
      <c r="BD92" s="141"/>
      <c r="BE92" s="141"/>
      <c r="BF92" s="141"/>
      <c r="BG92" s="141"/>
      <c r="BH92" s="141"/>
      <c r="BI92" s="142"/>
      <c r="BJ92" s="130" t="s">
        <v>464</v>
      </c>
      <c r="BK92" s="131"/>
      <c r="BL92" s="131"/>
      <c r="BM92" s="131"/>
      <c r="BN92" s="131"/>
      <c r="BO92" s="131"/>
      <c r="BP92" s="131"/>
      <c r="BQ92" s="131"/>
      <c r="BR92" s="131"/>
      <c r="BS92" s="132"/>
      <c r="BT92" s="130" t="s">
        <v>447</v>
      </c>
      <c r="BU92" s="131"/>
      <c r="BV92" s="131"/>
      <c r="BW92" s="132"/>
      <c r="BX92" s="130" t="s">
        <v>448</v>
      </c>
      <c r="BY92" s="131"/>
      <c r="BZ92" s="131"/>
      <c r="CA92" s="132"/>
      <c r="CB92" s="133">
        <f>CB93+CB94</f>
        <v>2505000</v>
      </c>
      <c r="CC92" s="133"/>
      <c r="CD92" s="133"/>
      <c r="CE92" s="133"/>
      <c r="CF92" s="133"/>
      <c r="CG92" s="133"/>
      <c r="CH92" s="133"/>
      <c r="CI92" s="133"/>
      <c r="CJ92" s="133">
        <f t="shared" ref="CJ92" si="25">CJ93+CJ94</f>
        <v>1912300</v>
      </c>
      <c r="CK92" s="133"/>
      <c r="CL92" s="133"/>
      <c r="CM92" s="133"/>
      <c r="CN92" s="133"/>
      <c r="CO92" s="133"/>
      <c r="CP92" s="133"/>
      <c r="CQ92" s="133"/>
      <c r="CR92" s="133">
        <f t="shared" ref="CR92" si="26">CR93+CR94</f>
        <v>1902300</v>
      </c>
      <c r="CS92" s="133"/>
      <c r="CT92" s="133"/>
      <c r="CU92" s="133"/>
      <c r="CV92" s="133"/>
      <c r="CW92" s="133"/>
      <c r="CX92" s="133"/>
      <c r="CY92" s="133"/>
      <c r="CZ92" s="148" t="s">
        <v>54</v>
      </c>
      <c r="DA92" s="148"/>
      <c r="DB92" s="148"/>
      <c r="DC92" s="148"/>
      <c r="DD92" s="148"/>
      <c r="DE92" s="148"/>
      <c r="DF92" s="148"/>
      <c r="DG92" s="149"/>
    </row>
    <row r="93" spans="1:139" ht="12.95" customHeight="1" x14ac:dyDescent="0.2">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53"/>
      <c r="AY93" s="154"/>
      <c r="AZ93" s="154"/>
      <c r="BA93" s="154"/>
      <c r="BB93" s="155"/>
      <c r="BC93" s="156"/>
      <c r="BD93" s="154"/>
      <c r="BE93" s="154"/>
      <c r="BF93" s="154"/>
      <c r="BG93" s="154"/>
      <c r="BH93" s="154"/>
      <c r="BI93" s="155"/>
      <c r="BJ93" s="130" t="s">
        <v>464</v>
      </c>
      <c r="BK93" s="131"/>
      <c r="BL93" s="131"/>
      <c r="BM93" s="131"/>
      <c r="BN93" s="131"/>
      <c r="BO93" s="131"/>
      <c r="BP93" s="131"/>
      <c r="BQ93" s="131"/>
      <c r="BR93" s="131"/>
      <c r="BS93" s="132"/>
      <c r="BT93" s="130" t="s">
        <v>447</v>
      </c>
      <c r="BU93" s="131"/>
      <c r="BV93" s="131"/>
      <c r="BW93" s="132"/>
      <c r="BX93" s="130" t="s">
        <v>446</v>
      </c>
      <c r="BY93" s="131"/>
      <c r="BZ93" s="131"/>
      <c r="CA93" s="132"/>
      <c r="CB93" s="133">
        <f>CB95</f>
        <v>60000</v>
      </c>
      <c r="CC93" s="133"/>
      <c r="CD93" s="133"/>
      <c r="CE93" s="133"/>
      <c r="CF93" s="133"/>
      <c r="CG93" s="133"/>
      <c r="CH93" s="133"/>
      <c r="CI93" s="133"/>
      <c r="CJ93" s="133">
        <f>CJ95</f>
        <v>60000</v>
      </c>
      <c r="CK93" s="133"/>
      <c r="CL93" s="133"/>
      <c r="CM93" s="133"/>
      <c r="CN93" s="133"/>
      <c r="CO93" s="133"/>
      <c r="CP93" s="133"/>
      <c r="CQ93" s="133"/>
      <c r="CR93" s="133">
        <f>CR95</f>
        <v>50000</v>
      </c>
      <c r="CS93" s="133"/>
      <c r="CT93" s="133"/>
      <c r="CU93" s="133"/>
      <c r="CV93" s="133"/>
      <c r="CW93" s="133"/>
      <c r="CX93" s="133"/>
      <c r="CY93" s="133"/>
      <c r="CZ93" s="148" t="s">
        <v>54</v>
      </c>
      <c r="DA93" s="148"/>
      <c r="DB93" s="148"/>
      <c r="DC93" s="148"/>
      <c r="DD93" s="148"/>
      <c r="DE93" s="148"/>
      <c r="DF93" s="148"/>
      <c r="DG93" s="149"/>
    </row>
    <row r="94" spans="1:139" ht="12.95" customHeight="1" x14ac:dyDescent="0.2">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43" t="s">
        <v>81</v>
      </c>
      <c r="AY94" s="144"/>
      <c r="AZ94" s="144"/>
      <c r="BA94" s="144"/>
      <c r="BB94" s="145"/>
      <c r="BC94" s="147" t="s">
        <v>84</v>
      </c>
      <c r="BD94" s="144"/>
      <c r="BE94" s="144"/>
      <c r="BF94" s="144"/>
      <c r="BG94" s="144"/>
      <c r="BH94" s="144"/>
      <c r="BI94" s="145"/>
      <c r="BJ94" s="130" t="s">
        <v>464</v>
      </c>
      <c r="BK94" s="131"/>
      <c r="BL94" s="131"/>
      <c r="BM94" s="131"/>
      <c r="BN94" s="131"/>
      <c r="BO94" s="131"/>
      <c r="BP94" s="131"/>
      <c r="BQ94" s="131"/>
      <c r="BR94" s="131"/>
      <c r="BS94" s="132"/>
      <c r="BT94" s="130" t="s">
        <v>447</v>
      </c>
      <c r="BU94" s="131"/>
      <c r="BV94" s="131"/>
      <c r="BW94" s="132"/>
      <c r="BX94" s="130" t="s">
        <v>450</v>
      </c>
      <c r="BY94" s="131"/>
      <c r="BZ94" s="131"/>
      <c r="CA94" s="132"/>
      <c r="CB94" s="133">
        <f>CB98+CB97</f>
        <v>2445000</v>
      </c>
      <c r="CC94" s="133"/>
      <c r="CD94" s="133"/>
      <c r="CE94" s="133"/>
      <c r="CF94" s="133"/>
      <c r="CG94" s="133"/>
      <c r="CH94" s="133"/>
      <c r="CI94" s="133"/>
      <c r="CJ94" s="133">
        <f>CJ98+CJ97</f>
        <v>1852300</v>
      </c>
      <c r="CK94" s="133"/>
      <c r="CL94" s="133"/>
      <c r="CM94" s="133"/>
      <c r="CN94" s="133"/>
      <c r="CO94" s="133"/>
      <c r="CP94" s="133"/>
      <c r="CQ94" s="133"/>
      <c r="CR94" s="133">
        <f>CR98+CR97</f>
        <v>1852300</v>
      </c>
      <c r="CS94" s="133"/>
      <c r="CT94" s="133"/>
      <c r="CU94" s="133"/>
      <c r="CV94" s="133"/>
      <c r="CW94" s="133"/>
      <c r="CX94" s="133"/>
      <c r="CY94" s="133"/>
      <c r="CZ94" s="148" t="s">
        <v>54</v>
      </c>
      <c r="DA94" s="148"/>
      <c r="DB94" s="148"/>
      <c r="DC94" s="148"/>
      <c r="DD94" s="148"/>
      <c r="DE94" s="148"/>
      <c r="DF94" s="148"/>
      <c r="DG94" s="149"/>
    </row>
    <row r="95" spans="1:139" ht="12.95" customHeight="1" x14ac:dyDescent="0.2">
      <c r="A95" s="150" t="s">
        <v>469</v>
      </c>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1"/>
      <c r="AX95" s="140" t="s">
        <v>465</v>
      </c>
      <c r="AY95" s="141"/>
      <c r="AZ95" s="141"/>
      <c r="BA95" s="141"/>
      <c r="BB95" s="142"/>
      <c r="BC95" s="146" t="s">
        <v>84</v>
      </c>
      <c r="BD95" s="141"/>
      <c r="BE95" s="141"/>
      <c r="BF95" s="141"/>
      <c r="BG95" s="141"/>
      <c r="BH95" s="141"/>
      <c r="BI95" s="142"/>
      <c r="BJ95" s="130" t="s">
        <v>464</v>
      </c>
      <c r="BK95" s="131"/>
      <c r="BL95" s="131"/>
      <c r="BM95" s="131"/>
      <c r="BN95" s="131"/>
      <c r="BO95" s="131"/>
      <c r="BP95" s="131"/>
      <c r="BQ95" s="131"/>
      <c r="BR95" s="131"/>
      <c r="BS95" s="132"/>
      <c r="BT95" s="130" t="s">
        <v>462</v>
      </c>
      <c r="BU95" s="131"/>
      <c r="BV95" s="131"/>
      <c r="BW95" s="132"/>
      <c r="BX95" s="130" t="s">
        <v>446</v>
      </c>
      <c r="BY95" s="131"/>
      <c r="BZ95" s="131"/>
      <c r="CA95" s="132"/>
      <c r="CB95" s="133">
        <v>60000</v>
      </c>
      <c r="CC95" s="133"/>
      <c r="CD95" s="133"/>
      <c r="CE95" s="133"/>
      <c r="CF95" s="133"/>
      <c r="CG95" s="133"/>
      <c r="CH95" s="133"/>
      <c r="CI95" s="133"/>
      <c r="CJ95" s="133">
        <v>60000</v>
      </c>
      <c r="CK95" s="133"/>
      <c r="CL95" s="133"/>
      <c r="CM95" s="133"/>
      <c r="CN95" s="133"/>
      <c r="CO95" s="133"/>
      <c r="CP95" s="133"/>
      <c r="CQ95" s="133"/>
      <c r="CR95" s="133">
        <v>50000</v>
      </c>
      <c r="CS95" s="133"/>
      <c r="CT95" s="133"/>
      <c r="CU95" s="133"/>
      <c r="CV95" s="133"/>
      <c r="CW95" s="133"/>
      <c r="CX95" s="133"/>
      <c r="CY95" s="133"/>
      <c r="CZ95" s="148" t="s">
        <v>54</v>
      </c>
      <c r="DA95" s="148"/>
      <c r="DB95" s="148"/>
      <c r="DC95" s="148"/>
      <c r="DD95" s="148"/>
      <c r="DE95" s="148"/>
      <c r="DF95" s="148"/>
      <c r="DG95" s="149"/>
      <c r="DP95" s="126"/>
      <c r="DQ95" s="127"/>
      <c r="DR95" s="127"/>
      <c r="DS95" s="127"/>
      <c r="DT95" s="127"/>
      <c r="DU95" s="127"/>
      <c r="DV95" s="127"/>
      <c r="DW95" s="127"/>
      <c r="DX95" s="127"/>
      <c r="DY95" s="127"/>
      <c r="DZ95" s="127"/>
      <c r="EA95" s="127"/>
      <c r="EB95" s="127"/>
      <c r="EC95" s="127"/>
      <c r="ED95" s="127"/>
      <c r="EE95" s="127"/>
      <c r="EF95" s="127"/>
    </row>
    <row r="96" spans="1:139" ht="12.95" customHeight="1" x14ac:dyDescent="0.2">
      <c r="A96" s="169"/>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43"/>
      <c r="AY96" s="144"/>
      <c r="AZ96" s="144"/>
      <c r="BA96" s="144"/>
      <c r="BB96" s="145"/>
      <c r="BC96" s="147"/>
      <c r="BD96" s="144"/>
      <c r="BE96" s="144"/>
      <c r="BF96" s="144"/>
      <c r="BG96" s="144"/>
      <c r="BH96" s="144"/>
      <c r="BI96" s="145"/>
      <c r="BJ96" s="130" t="s">
        <v>464</v>
      </c>
      <c r="BK96" s="131"/>
      <c r="BL96" s="131"/>
      <c r="BM96" s="131"/>
      <c r="BN96" s="131"/>
      <c r="BO96" s="131"/>
      <c r="BP96" s="131"/>
      <c r="BQ96" s="131"/>
      <c r="BR96" s="131"/>
      <c r="BS96" s="132"/>
      <c r="BT96" s="130" t="s">
        <v>462</v>
      </c>
      <c r="BU96" s="131"/>
      <c r="BV96" s="131"/>
      <c r="BW96" s="132"/>
      <c r="BX96" s="130"/>
      <c r="BY96" s="131"/>
      <c r="BZ96" s="131"/>
      <c r="CA96" s="132"/>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48" t="s">
        <v>54</v>
      </c>
      <c r="DA96" s="148"/>
      <c r="DB96" s="148"/>
      <c r="DC96" s="148"/>
      <c r="DD96" s="148"/>
      <c r="DE96" s="148"/>
      <c r="DF96" s="148"/>
      <c r="DG96" s="149"/>
    </row>
    <row r="97" spans="1:111" ht="12.95" customHeight="1" x14ac:dyDescent="0.2">
      <c r="A97" s="189" t="s">
        <v>468</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90"/>
      <c r="AX97" s="140" t="s">
        <v>466</v>
      </c>
      <c r="AY97" s="141"/>
      <c r="AZ97" s="141"/>
      <c r="BA97" s="141"/>
      <c r="BB97" s="142"/>
      <c r="BC97" s="146" t="s">
        <v>84</v>
      </c>
      <c r="BD97" s="141"/>
      <c r="BE97" s="141"/>
      <c r="BF97" s="141"/>
      <c r="BG97" s="141"/>
      <c r="BH97" s="141"/>
      <c r="BI97" s="142"/>
      <c r="BJ97" s="130" t="s">
        <v>484</v>
      </c>
      <c r="BK97" s="131"/>
      <c r="BL97" s="131"/>
      <c r="BM97" s="131"/>
      <c r="BN97" s="131"/>
      <c r="BO97" s="131"/>
      <c r="BP97" s="131"/>
      <c r="BQ97" s="131"/>
      <c r="BR97" s="131"/>
      <c r="BS97" s="132"/>
      <c r="BT97" s="130" t="s">
        <v>461</v>
      </c>
      <c r="BU97" s="131"/>
      <c r="BV97" s="131"/>
      <c r="BW97" s="132"/>
      <c r="BX97" s="130" t="s">
        <v>450</v>
      </c>
      <c r="BY97" s="131"/>
      <c r="BZ97" s="131"/>
      <c r="CA97" s="132"/>
      <c r="CB97" s="133">
        <v>240000</v>
      </c>
      <c r="CC97" s="133"/>
      <c r="CD97" s="133"/>
      <c r="CE97" s="133"/>
      <c r="CF97" s="133"/>
      <c r="CG97" s="133"/>
      <c r="CH97" s="133"/>
      <c r="CI97" s="133"/>
      <c r="CJ97" s="133">
        <v>180000</v>
      </c>
      <c r="CK97" s="133"/>
      <c r="CL97" s="133"/>
      <c r="CM97" s="133"/>
      <c r="CN97" s="133"/>
      <c r="CO97" s="133"/>
      <c r="CP97" s="133"/>
      <c r="CQ97" s="133"/>
      <c r="CR97" s="133">
        <v>180000</v>
      </c>
      <c r="CS97" s="133"/>
      <c r="CT97" s="133"/>
      <c r="CU97" s="133"/>
      <c r="CV97" s="133"/>
      <c r="CW97" s="133"/>
      <c r="CX97" s="133"/>
      <c r="CY97" s="133"/>
      <c r="CZ97" s="148" t="s">
        <v>54</v>
      </c>
      <c r="DA97" s="148"/>
      <c r="DB97" s="148"/>
      <c r="DC97" s="148"/>
      <c r="DD97" s="148"/>
      <c r="DE97" s="148"/>
      <c r="DF97" s="148"/>
      <c r="DG97" s="149"/>
    </row>
    <row r="98" spans="1:111" ht="12.95" customHeight="1" x14ac:dyDescent="0.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43"/>
      <c r="AY98" s="144"/>
      <c r="AZ98" s="144"/>
      <c r="BA98" s="144"/>
      <c r="BB98" s="145"/>
      <c r="BC98" s="147"/>
      <c r="BD98" s="144"/>
      <c r="BE98" s="144"/>
      <c r="BF98" s="144"/>
      <c r="BG98" s="144"/>
      <c r="BH98" s="144"/>
      <c r="BI98" s="145"/>
      <c r="BJ98" s="130" t="s">
        <v>454</v>
      </c>
      <c r="BK98" s="131"/>
      <c r="BL98" s="131"/>
      <c r="BM98" s="131"/>
      <c r="BN98" s="131"/>
      <c r="BO98" s="131"/>
      <c r="BP98" s="131"/>
      <c r="BQ98" s="131"/>
      <c r="BR98" s="131"/>
      <c r="BS98" s="132"/>
      <c r="BT98" s="130" t="s">
        <v>461</v>
      </c>
      <c r="BU98" s="131"/>
      <c r="BV98" s="131"/>
      <c r="BW98" s="132"/>
      <c r="BX98" s="130" t="s">
        <v>450</v>
      </c>
      <c r="BY98" s="131"/>
      <c r="BZ98" s="131"/>
      <c r="CA98" s="132"/>
      <c r="CB98" s="133">
        <v>2205000</v>
      </c>
      <c r="CC98" s="133"/>
      <c r="CD98" s="133"/>
      <c r="CE98" s="133"/>
      <c r="CF98" s="133"/>
      <c r="CG98" s="133"/>
      <c r="CH98" s="133"/>
      <c r="CI98" s="133"/>
      <c r="CJ98" s="133">
        <v>1672300</v>
      </c>
      <c r="CK98" s="133"/>
      <c r="CL98" s="133"/>
      <c r="CM98" s="133"/>
      <c r="CN98" s="133"/>
      <c r="CO98" s="133"/>
      <c r="CP98" s="133"/>
      <c r="CQ98" s="133"/>
      <c r="CR98" s="133">
        <v>1672300</v>
      </c>
      <c r="CS98" s="133"/>
      <c r="CT98" s="133"/>
      <c r="CU98" s="133"/>
      <c r="CV98" s="133"/>
      <c r="CW98" s="133"/>
      <c r="CX98" s="133"/>
      <c r="CY98" s="133"/>
      <c r="CZ98" s="148" t="s">
        <v>54</v>
      </c>
      <c r="DA98" s="148"/>
      <c r="DB98" s="148"/>
      <c r="DC98" s="148"/>
      <c r="DD98" s="148"/>
      <c r="DE98" s="148"/>
      <c r="DF98" s="148"/>
      <c r="DG98" s="149"/>
    </row>
    <row r="99" spans="1:111" ht="12.95" customHeight="1" x14ac:dyDescent="0.2">
      <c r="A99" s="150" t="s">
        <v>470</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1"/>
      <c r="AX99" s="140" t="s">
        <v>467</v>
      </c>
      <c r="AY99" s="141"/>
      <c r="AZ99" s="141"/>
      <c r="BA99" s="141"/>
      <c r="BB99" s="142"/>
      <c r="BC99" s="146" t="s">
        <v>84</v>
      </c>
      <c r="BD99" s="141"/>
      <c r="BE99" s="141"/>
      <c r="BF99" s="141"/>
      <c r="BG99" s="141"/>
      <c r="BH99" s="141"/>
      <c r="BI99" s="142"/>
      <c r="BJ99" s="130" t="s">
        <v>464</v>
      </c>
      <c r="BK99" s="131"/>
      <c r="BL99" s="131"/>
      <c r="BM99" s="131"/>
      <c r="BN99" s="131"/>
      <c r="BO99" s="131"/>
      <c r="BP99" s="131"/>
      <c r="BQ99" s="131"/>
      <c r="BR99" s="131"/>
      <c r="BS99" s="132"/>
      <c r="BT99" s="130" t="s">
        <v>354</v>
      </c>
      <c r="BU99" s="131"/>
      <c r="BV99" s="131"/>
      <c r="BW99" s="132"/>
      <c r="BX99" s="130" t="s">
        <v>448</v>
      </c>
      <c r="BY99" s="131"/>
      <c r="BZ99" s="131"/>
      <c r="CA99" s="132"/>
      <c r="CB99" s="133">
        <f>CB100</f>
        <v>0</v>
      </c>
      <c r="CC99" s="133"/>
      <c r="CD99" s="133"/>
      <c r="CE99" s="133"/>
      <c r="CF99" s="133"/>
      <c r="CG99" s="133"/>
      <c r="CH99" s="133"/>
      <c r="CI99" s="133"/>
      <c r="CJ99" s="133">
        <f t="shared" ref="CJ99" si="27">CJ100</f>
        <v>0</v>
      </c>
      <c r="CK99" s="133"/>
      <c r="CL99" s="133"/>
      <c r="CM99" s="133"/>
      <c r="CN99" s="133"/>
      <c r="CO99" s="133"/>
      <c r="CP99" s="133"/>
      <c r="CQ99" s="133"/>
      <c r="CR99" s="133">
        <f t="shared" ref="CR99" si="28">CR100</f>
        <v>0</v>
      </c>
      <c r="CS99" s="133"/>
      <c r="CT99" s="133"/>
      <c r="CU99" s="133"/>
      <c r="CV99" s="133"/>
      <c r="CW99" s="133"/>
      <c r="CX99" s="133"/>
      <c r="CY99" s="133"/>
      <c r="CZ99" s="148" t="s">
        <v>54</v>
      </c>
      <c r="DA99" s="148"/>
      <c r="DB99" s="148"/>
      <c r="DC99" s="148"/>
      <c r="DD99" s="148"/>
      <c r="DE99" s="148"/>
      <c r="DF99" s="148"/>
      <c r="DG99" s="149"/>
    </row>
    <row r="100" spans="1:111" ht="12.95" customHeight="1" x14ac:dyDescent="0.2">
      <c r="A100" s="169"/>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43"/>
      <c r="AY100" s="144"/>
      <c r="AZ100" s="144"/>
      <c r="BA100" s="144"/>
      <c r="BB100" s="145"/>
      <c r="BC100" s="147"/>
      <c r="BD100" s="144"/>
      <c r="BE100" s="144"/>
      <c r="BF100" s="144"/>
      <c r="BG100" s="144"/>
      <c r="BH100" s="144"/>
      <c r="BI100" s="145"/>
      <c r="BJ100" s="130" t="s">
        <v>464</v>
      </c>
      <c r="BK100" s="131"/>
      <c r="BL100" s="131"/>
      <c r="BM100" s="131"/>
      <c r="BN100" s="131"/>
      <c r="BO100" s="131"/>
      <c r="BP100" s="131"/>
      <c r="BQ100" s="131"/>
      <c r="BR100" s="131"/>
      <c r="BS100" s="132"/>
      <c r="BT100" s="130" t="s">
        <v>354</v>
      </c>
      <c r="BU100" s="131"/>
      <c r="BV100" s="131"/>
      <c r="BW100" s="132"/>
      <c r="BX100" s="130" t="s">
        <v>446</v>
      </c>
      <c r="BY100" s="131"/>
      <c r="BZ100" s="131"/>
      <c r="CA100" s="132"/>
      <c r="CB100" s="133">
        <v>0</v>
      </c>
      <c r="CC100" s="133"/>
      <c r="CD100" s="133"/>
      <c r="CE100" s="133"/>
      <c r="CF100" s="133"/>
      <c r="CG100" s="133"/>
      <c r="CH100" s="133"/>
      <c r="CI100" s="133"/>
      <c r="CJ100" s="133">
        <v>0</v>
      </c>
      <c r="CK100" s="133"/>
      <c r="CL100" s="133"/>
      <c r="CM100" s="133"/>
      <c r="CN100" s="133"/>
      <c r="CO100" s="133"/>
      <c r="CP100" s="133"/>
      <c r="CQ100" s="133"/>
      <c r="CR100" s="133">
        <v>0</v>
      </c>
      <c r="CS100" s="133"/>
      <c r="CT100" s="133"/>
      <c r="CU100" s="133"/>
      <c r="CV100" s="133"/>
      <c r="CW100" s="133"/>
      <c r="CX100" s="133"/>
      <c r="CY100" s="133"/>
      <c r="CZ100" s="148" t="s">
        <v>54</v>
      </c>
      <c r="DA100" s="148"/>
      <c r="DB100" s="148"/>
      <c r="DC100" s="148"/>
      <c r="DD100" s="148"/>
      <c r="DE100" s="148"/>
      <c r="DF100" s="148"/>
      <c r="DG100" s="149"/>
    </row>
    <row r="101" spans="1:111" x14ac:dyDescent="0.2">
      <c r="A101" s="306" t="s">
        <v>175</v>
      </c>
      <c r="B101" s="306"/>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140" t="s">
        <v>82</v>
      </c>
      <c r="AY101" s="141"/>
      <c r="AZ101" s="141"/>
      <c r="BA101" s="141"/>
      <c r="BB101" s="142"/>
      <c r="BC101" s="146" t="s">
        <v>85</v>
      </c>
      <c r="BD101" s="141"/>
      <c r="BE101" s="141"/>
      <c r="BF101" s="141"/>
      <c r="BG101" s="141"/>
      <c r="BH101" s="141"/>
      <c r="BI101" s="142"/>
      <c r="BJ101" s="293"/>
      <c r="BK101" s="294"/>
      <c r="BL101" s="294"/>
      <c r="BM101" s="294"/>
      <c r="BN101" s="294"/>
      <c r="BO101" s="294"/>
      <c r="BP101" s="294"/>
      <c r="BQ101" s="294"/>
      <c r="BR101" s="294"/>
      <c r="BS101" s="295"/>
      <c r="BT101" s="293"/>
      <c r="BU101" s="294"/>
      <c r="BV101" s="294"/>
      <c r="BW101" s="295"/>
      <c r="BX101" s="293"/>
      <c r="BY101" s="294"/>
      <c r="BZ101" s="294"/>
      <c r="CA101" s="295"/>
      <c r="CB101" s="191"/>
      <c r="CC101" s="192"/>
      <c r="CD101" s="192"/>
      <c r="CE101" s="192"/>
      <c r="CF101" s="192"/>
      <c r="CG101" s="192"/>
      <c r="CH101" s="192"/>
      <c r="CI101" s="193"/>
      <c r="CJ101" s="191"/>
      <c r="CK101" s="192"/>
      <c r="CL101" s="192"/>
      <c r="CM101" s="192"/>
      <c r="CN101" s="192"/>
      <c r="CO101" s="192"/>
      <c r="CP101" s="192"/>
      <c r="CQ101" s="193"/>
      <c r="CR101" s="191"/>
      <c r="CS101" s="192"/>
      <c r="CT101" s="192"/>
      <c r="CU101" s="192"/>
      <c r="CV101" s="192"/>
      <c r="CW101" s="192"/>
      <c r="CX101" s="192"/>
      <c r="CY101" s="193"/>
      <c r="CZ101" s="220" t="s">
        <v>54</v>
      </c>
      <c r="DA101" s="221"/>
      <c r="DB101" s="221"/>
      <c r="DC101" s="221"/>
      <c r="DD101" s="221"/>
      <c r="DE101" s="221"/>
      <c r="DF101" s="221"/>
      <c r="DG101" s="222"/>
    </row>
    <row r="102" spans="1:111" x14ac:dyDescent="0.2">
      <c r="A102" s="186" t="s">
        <v>176</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43"/>
      <c r="AY102" s="144"/>
      <c r="AZ102" s="144"/>
      <c r="BA102" s="144"/>
      <c r="BB102" s="145"/>
      <c r="BC102" s="147"/>
      <c r="BD102" s="144"/>
      <c r="BE102" s="144"/>
      <c r="BF102" s="144"/>
      <c r="BG102" s="144"/>
      <c r="BH102" s="144"/>
      <c r="BI102" s="145"/>
      <c r="BJ102" s="296"/>
      <c r="BK102" s="297"/>
      <c r="BL102" s="297"/>
      <c r="BM102" s="297"/>
      <c r="BN102" s="297"/>
      <c r="BO102" s="297"/>
      <c r="BP102" s="297"/>
      <c r="BQ102" s="297"/>
      <c r="BR102" s="297"/>
      <c r="BS102" s="298"/>
      <c r="BT102" s="296"/>
      <c r="BU102" s="297"/>
      <c r="BV102" s="297"/>
      <c r="BW102" s="298"/>
      <c r="BX102" s="296"/>
      <c r="BY102" s="297"/>
      <c r="BZ102" s="297"/>
      <c r="CA102" s="298"/>
      <c r="CB102" s="200"/>
      <c r="CC102" s="201"/>
      <c r="CD102" s="201"/>
      <c r="CE102" s="201"/>
      <c r="CF102" s="201"/>
      <c r="CG102" s="201"/>
      <c r="CH102" s="201"/>
      <c r="CI102" s="202"/>
      <c r="CJ102" s="200"/>
      <c r="CK102" s="201"/>
      <c r="CL102" s="201"/>
      <c r="CM102" s="201"/>
      <c r="CN102" s="201"/>
      <c r="CO102" s="201"/>
      <c r="CP102" s="201"/>
      <c r="CQ102" s="202"/>
      <c r="CR102" s="200"/>
      <c r="CS102" s="201"/>
      <c r="CT102" s="201"/>
      <c r="CU102" s="201"/>
      <c r="CV102" s="201"/>
      <c r="CW102" s="201"/>
      <c r="CX102" s="201"/>
      <c r="CY102" s="202"/>
      <c r="CZ102" s="223"/>
      <c r="DA102" s="224"/>
      <c r="DB102" s="224"/>
      <c r="DC102" s="224"/>
      <c r="DD102" s="224"/>
      <c r="DE102" s="224"/>
      <c r="DF102" s="224"/>
      <c r="DG102" s="225"/>
    </row>
    <row r="103" spans="1:111" x14ac:dyDescent="0.2">
      <c r="A103" s="301" t="s">
        <v>177</v>
      </c>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3"/>
      <c r="AX103" s="140" t="s">
        <v>83</v>
      </c>
      <c r="AY103" s="141"/>
      <c r="AZ103" s="141"/>
      <c r="BA103" s="141"/>
      <c r="BB103" s="142"/>
      <c r="BC103" s="146" t="s">
        <v>86</v>
      </c>
      <c r="BD103" s="141"/>
      <c r="BE103" s="141"/>
      <c r="BF103" s="141"/>
      <c r="BG103" s="141"/>
      <c r="BH103" s="141"/>
      <c r="BI103" s="142"/>
      <c r="BJ103" s="130" t="s">
        <v>464</v>
      </c>
      <c r="BK103" s="131"/>
      <c r="BL103" s="131"/>
      <c r="BM103" s="131"/>
      <c r="BN103" s="131"/>
      <c r="BO103" s="131"/>
      <c r="BP103" s="131"/>
      <c r="BQ103" s="131"/>
      <c r="BR103" s="131"/>
      <c r="BS103" s="132"/>
      <c r="BT103" s="130" t="s">
        <v>460</v>
      </c>
      <c r="BU103" s="131"/>
      <c r="BV103" s="131"/>
      <c r="BW103" s="132"/>
      <c r="BX103" s="130" t="s">
        <v>448</v>
      </c>
      <c r="BY103" s="131"/>
      <c r="BZ103" s="131"/>
      <c r="CA103" s="132"/>
      <c r="CB103" s="133">
        <f>CB104+CB105+CB106</f>
        <v>16345903.470000001</v>
      </c>
      <c r="CC103" s="133"/>
      <c r="CD103" s="133"/>
      <c r="CE103" s="133"/>
      <c r="CF103" s="133"/>
      <c r="CG103" s="133"/>
      <c r="CH103" s="133"/>
      <c r="CI103" s="133"/>
      <c r="CJ103" s="133">
        <f t="shared" ref="CJ103" si="29">CJ104+CJ105+CJ106</f>
        <v>16098102.369999999</v>
      </c>
      <c r="CK103" s="133"/>
      <c r="CL103" s="133"/>
      <c r="CM103" s="133"/>
      <c r="CN103" s="133"/>
      <c r="CO103" s="133"/>
      <c r="CP103" s="133"/>
      <c r="CQ103" s="133"/>
      <c r="CR103" s="133">
        <f t="shared" ref="CR103" si="30">CR104+CR105+CR106</f>
        <v>16098102.369999999</v>
      </c>
      <c r="CS103" s="133"/>
      <c r="CT103" s="133"/>
      <c r="CU103" s="133"/>
      <c r="CV103" s="133"/>
      <c r="CW103" s="133"/>
      <c r="CX103" s="133"/>
      <c r="CY103" s="133"/>
      <c r="CZ103" s="148" t="s">
        <v>54</v>
      </c>
      <c r="DA103" s="148"/>
      <c r="DB103" s="148"/>
      <c r="DC103" s="148"/>
      <c r="DD103" s="148"/>
      <c r="DE103" s="148"/>
      <c r="DF103" s="148"/>
      <c r="DG103" s="149"/>
    </row>
    <row r="104" spans="1:111" ht="12.95" customHeight="1" x14ac:dyDescent="0.2">
      <c r="A104" s="157" t="s">
        <v>178</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8"/>
      <c r="AX104" s="153"/>
      <c r="AY104" s="154"/>
      <c r="AZ104" s="154"/>
      <c r="BA104" s="154"/>
      <c r="BB104" s="155"/>
      <c r="BC104" s="156"/>
      <c r="BD104" s="154"/>
      <c r="BE104" s="154"/>
      <c r="BF104" s="154"/>
      <c r="BG104" s="154"/>
      <c r="BH104" s="154"/>
      <c r="BI104" s="155"/>
      <c r="BJ104" s="130" t="s">
        <v>464</v>
      </c>
      <c r="BK104" s="131"/>
      <c r="BL104" s="131"/>
      <c r="BM104" s="131"/>
      <c r="BN104" s="131"/>
      <c r="BO104" s="131"/>
      <c r="BP104" s="131"/>
      <c r="BQ104" s="131"/>
      <c r="BR104" s="131"/>
      <c r="BS104" s="132"/>
      <c r="BT104" s="130" t="s">
        <v>460</v>
      </c>
      <c r="BU104" s="131"/>
      <c r="BV104" s="131"/>
      <c r="BW104" s="132"/>
      <c r="BX104" s="130" t="s">
        <v>449</v>
      </c>
      <c r="BY104" s="131"/>
      <c r="BZ104" s="131"/>
      <c r="CA104" s="132"/>
      <c r="CB104" s="133">
        <v>0</v>
      </c>
      <c r="CC104" s="133"/>
      <c r="CD104" s="133"/>
      <c r="CE104" s="133"/>
      <c r="CF104" s="133"/>
      <c r="CG104" s="133"/>
      <c r="CH104" s="133"/>
      <c r="CI104" s="133"/>
      <c r="CJ104" s="133">
        <v>0</v>
      </c>
      <c r="CK104" s="133"/>
      <c r="CL104" s="133"/>
      <c r="CM104" s="133"/>
      <c r="CN104" s="133"/>
      <c r="CO104" s="133"/>
      <c r="CP104" s="133"/>
      <c r="CQ104" s="133"/>
      <c r="CR104" s="133">
        <v>0</v>
      </c>
      <c r="CS104" s="133"/>
      <c r="CT104" s="133"/>
      <c r="CU104" s="133"/>
      <c r="CV104" s="133"/>
      <c r="CW104" s="133"/>
      <c r="CX104" s="133"/>
      <c r="CY104" s="133"/>
      <c r="CZ104" s="148" t="s">
        <v>54</v>
      </c>
      <c r="DA104" s="148"/>
      <c r="DB104" s="148"/>
      <c r="DC104" s="148"/>
      <c r="DD104" s="148"/>
      <c r="DE104" s="148"/>
      <c r="DF104" s="148"/>
      <c r="DG104" s="149"/>
    </row>
    <row r="105" spans="1:111" ht="12.95" customHeight="1" x14ac:dyDescent="0.2">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3"/>
      <c r="AX105" s="153"/>
      <c r="AY105" s="154"/>
      <c r="AZ105" s="154"/>
      <c r="BA105" s="154"/>
      <c r="BB105" s="155"/>
      <c r="BC105" s="156"/>
      <c r="BD105" s="154"/>
      <c r="BE105" s="154"/>
      <c r="BF105" s="154"/>
      <c r="BG105" s="154"/>
      <c r="BH105" s="154"/>
      <c r="BI105" s="155"/>
      <c r="BJ105" s="130" t="s">
        <v>464</v>
      </c>
      <c r="BK105" s="131"/>
      <c r="BL105" s="131"/>
      <c r="BM105" s="131"/>
      <c r="BN105" s="131"/>
      <c r="BO105" s="131"/>
      <c r="BP105" s="131"/>
      <c r="BQ105" s="131"/>
      <c r="BR105" s="131"/>
      <c r="BS105" s="132"/>
      <c r="BT105" s="130" t="s">
        <v>460</v>
      </c>
      <c r="BU105" s="131"/>
      <c r="BV105" s="131"/>
      <c r="BW105" s="132"/>
      <c r="BX105" s="130" t="s">
        <v>446</v>
      </c>
      <c r="BY105" s="131"/>
      <c r="BZ105" s="131"/>
      <c r="CA105" s="132"/>
      <c r="CB105" s="133">
        <v>16345903.470000001</v>
      </c>
      <c r="CC105" s="133"/>
      <c r="CD105" s="133"/>
      <c r="CE105" s="133"/>
      <c r="CF105" s="133"/>
      <c r="CG105" s="133"/>
      <c r="CH105" s="133"/>
      <c r="CI105" s="133"/>
      <c r="CJ105" s="133">
        <v>16098102.369999999</v>
      </c>
      <c r="CK105" s="133"/>
      <c r="CL105" s="133"/>
      <c r="CM105" s="133"/>
      <c r="CN105" s="133"/>
      <c r="CO105" s="133"/>
      <c r="CP105" s="133"/>
      <c r="CQ105" s="133"/>
      <c r="CR105" s="133">
        <v>16098102.369999999</v>
      </c>
      <c r="CS105" s="133"/>
      <c r="CT105" s="133"/>
      <c r="CU105" s="133"/>
      <c r="CV105" s="133"/>
      <c r="CW105" s="133"/>
      <c r="CX105" s="133"/>
      <c r="CY105" s="133"/>
      <c r="CZ105" s="148" t="s">
        <v>54</v>
      </c>
      <c r="DA105" s="148"/>
      <c r="DB105" s="148"/>
      <c r="DC105" s="148"/>
      <c r="DD105" s="148"/>
      <c r="DE105" s="148"/>
      <c r="DF105" s="148"/>
      <c r="DG105" s="149"/>
    </row>
    <row r="106" spans="1:111" ht="12.95" customHeight="1" x14ac:dyDescent="0.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43"/>
      <c r="AY106" s="144"/>
      <c r="AZ106" s="144"/>
      <c r="BA106" s="144"/>
      <c r="BB106" s="145"/>
      <c r="BC106" s="147"/>
      <c r="BD106" s="144"/>
      <c r="BE106" s="144"/>
      <c r="BF106" s="144"/>
      <c r="BG106" s="144"/>
      <c r="BH106" s="144"/>
      <c r="BI106" s="145"/>
      <c r="BJ106" s="130" t="s">
        <v>464</v>
      </c>
      <c r="BK106" s="131"/>
      <c r="BL106" s="131"/>
      <c r="BM106" s="131"/>
      <c r="BN106" s="131"/>
      <c r="BO106" s="131"/>
      <c r="BP106" s="131"/>
      <c r="BQ106" s="131"/>
      <c r="BR106" s="131"/>
      <c r="BS106" s="132"/>
      <c r="BT106" s="130" t="s">
        <v>460</v>
      </c>
      <c r="BU106" s="131"/>
      <c r="BV106" s="131"/>
      <c r="BW106" s="132"/>
      <c r="BX106" s="130" t="s">
        <v>450</v>
      </c>
      <c r="BY106" s="131"/>
      <c r="BZ106" s="131"/>
      <c r="CA106" s="132"/>
      <c r="CB106" s="133">
        <v>0</v>
      </c>
      <c r="CC106" s="133"/>
      <c r="CD106" s="133"/>
      <c r="CE106" s="133"/>
      <c r="CF106" s="133"/>
      <c r="CG106" s="133"/>
      <c r="CH106" s="133"/>
      <c r="CI106" s="133"/>
      <c r="CJ106" s="133">
        <v>0</v>
      </c>
      <c r="CK106" s="133"/>
      <c r="CL106" s="133"/>
      <c r="CM106" s="133"/>
      <c r="CN106" s="133"/>
      <c r="CO106" s="133"/>
      <c r="CP106" s="133"/>
      <c r="CQ106" s="133"/>
      <c r="CR106" s="133">
        <v>0</v>
      </c>
      <c r="CS106" s="133"/>
      <c r="CT106" s="133"/>
      <c r="CU106" s="133"/>
      <c r="CV106" s="133"/>
      <c r="CW106" s="133"/>
      <c r="CX106" s="133"/>
      <c r="CY106" s="133"/>
      <c r="CZ106" s="148">
        <v>0</v>
      </c>
      <c r="DA106" s="148"/>
      <c r="DB106" s="148"/>
      <c r="DC106" s="148"/>
      <c r="DD106" s="148"/>
      <c r="DE106" s="148"/>
      <c r="DF106" s="148"/>
      <c r="DG106" s="149"/>
    </row>
    <row r="107" spans="1:111" x14ac:dyDescent="0.2">
      <c r="A107" s="189" t="s">
        <v>47</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40" t="s">
        <v>88</v>
      </c>
      <c r="AY107" s="141"/>
      <c r="AZ107" s="141"/>
      <c r="BA107" s="141"/>
      <c r="BB107" s="142"/>
      <c r="BC107" s="146" t="s">
        <v>86</v>
      </c>
      <c r="BD107" s="141"/>
      <c r="BE107" s="141"/>
      <c r="BF107" s="141"/>
      <c r="BG107" s="141"/>
      <c r="BH107" s="141"/>
      <c r="BI107" s="142"/>
      <c r="BJ107" s="293"/>
      <c r="BK107" s="294"/>
      <c r="BL107" s="294"/>
      <c r="BM107" s="294"/>
      <c r="BN107" s="294"/>
      <c r="BO107" s="294"/>
      <c r="BP107" s="294"/>
      <c r="BQ107" s="294"/>
      <c r="BR107" s="294"/>
      <c r="BS107" s="295"/>
      <c r="BT107" s="293"/>
      <c r="BU107" s="294"/>
      <c r="BV107" s="294"/>
      <c r="BW107" s="295"/>
      <c r="BX107" s="293"/>
      <c r="BY107" s="294"/>
      <c r="BZ107" s="294"/>
      <c r="CA107" s="295"/>
      <c r="CB107" s="191"/>
      <c r="CC107" s="192"/>
      <c r="CD107" s="192"/>
      <c r="CE107" s="192"/>
      <c r="CF107" s="192"/>
      <c r="CG107" s="192"/>
      <c r="CH107" s="192"/>
      <c r="CI107" s="193"/>
      <c r="CJ107" s="191"/>
      <c r="CK107" s="192"/>
      <c r="CL107" s="192"/>
      <c r="CM107" s="192"/>
      <c r="CN107" s="192"/>
      <c r="CO107" s="192"/>
      <c r="CP107" s="192"/>
      <c r="CQ107" s="193"/>
      <c r="CR107" s="191"/>
      <c r="CS107" s="192"/>
      <c r="CT107" s="192"/>
      <c r="CU107" s="192"/>
      <c r="CV107" s="192"/>
      <c r="CW107" s="192"/>
      <c r="CX107" s="192"/>
      <c r="CY107" s="193"/>
      <c r="CZ107" s="220" t="s">
        <v>54</v>
      </c>
      <c r="DA107" s="221"/>
      <c r="DB107" s="221"/>
      <c r="DC107" s="221"/>
      <c r="DD107" s="221"/>
      <c r="DE107" s="221"/>
      <c r="DF107" s="221"/>
      <c r="DG107" s="222"/>
    </row>
    <row r="108" spans="1:111" x14ac:dyDescent="0.2">
      <c r="A108" s="161" t="s">
        <v>87</v>
      </c>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43"/>
      <c r="AY108" s="144"/>
      <c r="AZ108" s="144"/>
      <c r="BA108" s="144"/>
      <c r="BB108" s="145"/>
      <c r="BC108" s="147"/>
      <c r="BD108" s="144"/>
      <c r="BE108" s="144"/>
      <c r="BF108" s="144"/>
      <c r="BG108" s="144"/>
      <c r="BH108" s="144"/>
      <c r="BI108" s="145"/>
      <c r="BJ108" s="296"/>
      <c r="BK108" s="297"/>
      <c r="BL108" s="297"/>
      <c r="BM108" s="297"/>
      <c r="BN108" s="297"/>
      <c r="BO108" s="297"/>
      <c r="BP108" s="297"/>
      <c r="BQ108" s="297"/>
      <c r="BR108" s="297"/>
      <c r="BS108" s="298"/>
      <c r="BT108" s="296"/>
      <c r="BU108" s="297"/>
      <c r="BV108" s="297"/>
      <c r="BW108" s="298"/>
      <c r="BX108" s="296"/>
      <c r="BY108" s="297"/>
      <c r="BZ108" s="297"/>
      <c r="CA108" s="298"/>
      <c r="CB108" s="200"/>
      <c r="CC108" s="201"/>
      <c r="CD108" s="201"/>
      <c r="CE108" s="201"/>
      <c r="CF108" s="201"/>
      <c r="CG108" s="201"/>
      <c r="CH108" s="201"/>
      <c r="CI108" s="202"/>
      <c r="CJ108" s="200"/>
      <c r="CK108" s="201"/>
      <c r="CL108" s="201"/>
      <c r="CM108" s="201"/>
      <c r="CN108" s="201"/>
      <c r="CO108" s="201"/>
      <c r="CP108" s="201"/>
      <c r="CQ108" s="202"/>
      <c r="CR108" s="200"/>
      <c r="CS108" s="201"/>
      <c r="CT108" s="201"/>
      <c r="CU108" s="201"/>
      <c r="CV108" s="201"/>
      <c r="CW108" s="201"/>
      <c r="CX108" s="201"/>
      <c r="CY108" s="202"/>
      <c r="CZ108" s="223"/>
      <c r="DA108" s="224"/>
      <c r="DB108" s="224"/>
      <c r="DC108" s="224"/>
      <c r="DD108" s="224"/>
      <c r="DE108" s="224"/>
      <c r="DF108" s="224"/>
      <c r="DG108" s="225"/>
    </row>
    <row r="109" spans="1:111" ht="12.95" customHeight="1" x14ac:dyDescent="0.2">
      <c r="A109" s="322" t="s">
        <v>89</v>
      </c>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203" t="s">
        <v>90</v>
      </c>
      <c r="AY109" s="204"/>
      <c r="AZ109" s="204"/>
      <c r="BA109" s="204"/>
      <c r="BB109" s="204"/>
      <c r="BC109" s="204" t="s">
        <v>86</v>
      </c>
      <c r="BD109" s="204"/>
      <c r="BE109" s="204"/>
      <c r="BF109" s="204"/>
      <c r="BG109" s="204"/>
      <c r="BH109" s="204"/>
      <c r="BI109" s="204"/>
      <c r="BJ109" s="130"/>
      <c r="BK109" s="131"/>
      <c r="BL109" s="131"/>
      <c r="BM109" s="131"/>
      <c r="BN109" s="131"/>
      <c r="BO109" s="131"/>
      <c r="BP109" s="131"/>
      <c r="BQ109" s="131"/>
      <c r="BR109" s="131"/>
      <c r="BS109" s="132"/>
      <c r="BT109" s="130"/>
      <c r="BU109" s="131"/>
      <c r="BV109" s="131"/>
      <c r="BW109" s="132"/>
      <c r="BX109" s="130"/>
      <c r="BY109" s="131"/>
      <c r="BZ109" s="131"/>
      <c r="CA109" s="132"/>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48" t="s">
        <v>54</v>
      </c>
      <c r="DA109" s="148"/>
      <c r="DB109" s="148"/>
      <c r="DC109" s="148"/>
      <c r="DD109" s="148"/>
      <c r="DE109" s="148"/>
      <c r="DF109" s="148"/>
      <c r="DG109" s="149"/>
    </row>
    <row r="110" spans="1:111" x14ac:dyDescent="0.2">
      <c r="A110" s="306" t="s">
        <v>179</v>
      </c>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21"/>
      <c r="AX110" s="140" t="s">
        <v>91</v>
      </c>
      <c r="AY110" s="141"/>
      <c r="AZ110" s="141"/>
      <c r="BA110" s="141"/>
      <c r="BB110" s="142"/>
      <c r="BC110" s="146" t="s">
        <v>93</v>
      </c>
      <c r="BD110" s="141"/>
      <c r="BE110" s="141"/>
      <c r="BF110" s="141"/>
      <c r="BG110" s="141"/>
      <c r="BH110" s="141"/>
      <c r="BI110" s="142"/>
      <c r="BJ110" s="293"/>
      <c r="BK110" s="294"/>
      <c r="BL110" s="294"/>
      <c r="BM110" s="294"/>
      <c r="BN110" s="294"/>
      <c r="BO110" s="294"/>
      <c r="BP110" s="294"/>
      <c r="BQ110" s="294"/>
      <c r="BR110" s="294"/>
      <c r="BS110" s="295"/>
      <c r="BT110" s="293"/>
      <c r="BU110" s="294"/>
      <c r="BV110" s="294"/>
      <c r="BW110" s="295"/>
      <c r="BX110" s="293"/>
      <c r="BY110" s="294"/>
      <c r="BZ110" s="294"/>
      <c r="CA110" s="295"/>
      <c r="CB110" s="191"/>
      <c r="CC110" s="192"/>
      <c r="CD110" s="192"/>
      <c r="CE110" s="192"/>
      <c r="CF110" s="192"/>
      <c r="CG110" s="192"/>
      <c r="CH110" s="192"/>
      <c r="CI110" s="193"/>
      <c r="CJ110" s="191"/>
      <c r="CK110" s="192"/>
      <c r="CL110" s="192"/>
      <c r="CM110" s="192"/>
      <c r="CN110" s="192"/>
      <c r="CO110" s="192"/>
      <c r="CP110" s="192"/>
      <c r="CQ110" s="193"/>
      <c r="CR110" s="191"/>
      <c r="CS110" s="192"/>
      <c r="CT110" s="192"/>
      <c r="CU110" s="192"/>
      <c r="CV110" s="192"/>
      <c r="CW110" s="192"/>
      <c r="CX110" s="192"/>
      <c r="CY110" s="193"/>
      <c r="CZ110" s="220" t="s">
        <v>54</v>
      </c>
      <c r="DA110" s="221"/>
      <c r="DB110" s="221"/>
      <c r="DC110" s="221"/>
      <c r="DD110" s="221"/>
      <c r="DE110" s="221"/>
      <c r="DF110" s="221"/>
      <c r="DG110" s="222"/>
    </row>
    <row r="111" spans="1:111" x14ac:dyDescent="0.2">
      <c r="A111" s="186" t="s">
        <v>180</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43"/>
      <c r="AY111" s="144"/>
      <c r="AZ111" s="144"/>
      <c r="BA111" s="144"/>
      <c r="BB111" s="145"/>
      <c r="BC111" s="147"/>
      <c r="BD111" s="144"/>
      <c r="BE111" s="144"/>
      <c r="BF111" s="144"/>
      <c r="BG111" s="144"/>
      <c r="BH111" s="144"/>
      <c r="BI111" s="145"/>
      <c r="BJ111" s="296"/>
      <c r="BK111" s="297"/>
      <c r="BL111" s="297"/>
      <c r="BM111" s="297"/>
      <c r="BN111" s="297"/>
      <c r="BO111" s="297"/>
      <c r="BP111" s="297"/>
      <c r="BQ111" s="297"/>
      <c r="BR111" s="297"/>
      <c r="BS111" s="298"/>
      <c r="BT111" s="296"/>
      <c r="BU111" s="297"/>
      <c r="BV111" s="297"/>
      <c r="BW111" s="298"/>
      <c r="BX111" s="296"/>
      <c r="BY111" s="297"/>
      <c r="BZ111" s="297"/>
      <c r="CA111" s="298"/>
      <c r="CB111" s="200"/>
      <c r="CC111" s="201"/>
      <c r="CD111" s="201"/>
      <c r="CE111" s="201"/>
      <c r="CF111" s="201"/>
      <c r="CG111" s="201"/>
      <c r="CH111" s="201"/>
      <c r="CI111" s="202"/>
      <c r="CJ111" s="200"/>
      <c r="CK111" s="201"/>
      <c r="CL111" s="201"/>
      <c r="CM111" s="201"/>
      <c r="CN111" s="201"/>
      <c r="CO111" s="201"/>
      <c r="CP111" s="201"/>
      <c r="CQ111" s="202"/>
      <c r="CR111" s="200"/>
      <c r="CS111" s="201"/>
      <c r="CT111" s="201"/>
      <c r="CU111" s="201"/>
      <c r="CV111" s="201"/>
      <c r="CW111" s="201"/>
      <c r="CX111" s="201"/>
      <c r="CY111" s="202"/>
      <c r="CZ111" s="223"/>
      <c r="DA111" s="224"/>
      <c r="DB111" s="224"/>
      <c r="DC111" s="224"/>
      <c r="DD111" s="224"/>
      <c r="DE111" s="224"/>
      <c r="DF111" s="224"/>
      <c r="DG111" s="225"/>
    </row>
    <row r="112" spans="1:111" x14ac:dyDescent="0.2">
      <c r="A112" s="306" t="s">
        <v>277</v>
      </c>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21"/>
      <c r="AX112" s="140" t="s">
        <v>92</v>
      </c>
      <c r="AY112" s="141"/>
      <c r="AZ112" s="141"/>
      <c r="BA112" s="141"/>
      <c r="BB112" s="142"/>
      <c r="BC112" s="146" t="s">
        <v>276</v>
      </c>
      <c r="BD112" s="141"/>
      <c r="BE112" s="141"/>
      <c r="BF112" s="141"/>
      <c r="BG112" s="141"/>
      <c r="BH112" s="141"/>
      <c r="BI112" s="142"/>
      <c r="BJ112" s="293"/>
      <c r="BK112" s="294"/>
      <c r="BL112" s="294"/>
      <c r="BM112" s="294"/>
      <c r="BN112" s="294"/>
      <c r="BO112" s="294"/>
      <c r="BP112" s="294"/>
      <c r="BQ112" s="294"/>
      <c r="BR112" s="294"/>
      <c r="BS112" s="295"/>
      <c r="BT112" s="293"/>
      <c r="BU112" s="294"/>
      <c r="BV112" s="294"/>
      <c r="BW112" s="295"/>
      <c r="BX112" s="293"/>
      <c r="BY112" s="294"/>
      <c r="BZ112" s="294"/>
      <c r="CA112" s="295"/>
      <c r="CB112" s="191"/>
      <c r="CC112" s="192"/>
      <c r="CD112" s="192"/>
      <c r="CE112" s="192"/>
      <c r="CF112" s="192"/>
      <c r="CG112" s="192"/>
      <c r="CH112" s="192"/>
      <c r="CI112" s="193"/>
      <c r="CJ112" s="191"/>
      <c r="CK112" s="192"/>
      <c r="CL112" s="192"/>
      <c r="CM112" s="192"/>
      <c r="CN112" s="192"/>
      <c r="CO112" s="192"/>
      <c r="CP112" s="192"/>
      <c r="CQ112" s="193"/>
      <c r="CR112" s="191"/>
      <c r="CS112" s="192"/>
      <c r="CT112" s="192"/>
      <c r="CU112" s="192"/>
      <c r="CV112" s="192"/>
      <c r="CW112" s="192"/>
      <c r="CX112" s="192"/>
      <c r="CY112" s="193"/>
      <c r="CZ112" s="220" t="s">
        <v>54</v>
      </c>
      <c r="DA112" s="221"/>
      <c r="DB112" s="221"/>
      <c r="DC112" s="221"/>
      <c r="DD112" s="221"/>
      <c r="DE112" s="221"/>
      <c r="DF112" s="221"/>
      <c r="DG112" s="222"/>
    </row>
    <row r="113" spans="1:111" x14ac:dyDescent="0.2">
      <c r="A113" s="186" t="s">
        <v>278</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43"/>
      <c r="AY113" s="144"/>
      <c r="AZ113" s="144"/>
      <c r="BA113" s="144"/>
      <c r="BB113" s="145"/>
      <c r="BC113" s="147"/>
      <c r="BD113" s="144"/>
      <c r="BE113" s="144"/>
      <c r="BF113" s="144"/>
      <c r="BG113" s="144"/>
      <c r="BH113" s="144"/>
      <c r="BI113" s="145"/>
      <c r="BJ113" s="296"/>
      <c r="BK113" s="297"/>
      <c r="BL113" s="297"/>
      <c r="BM113" s="297"/>
      <c r="BN113" s="297"/>
      <c r="BO113" s="297"/>
      <c r="BP113" s="297"/>
      <c r="BQ113" s="297"/>
      <c r="BR113" s="297"/>
      <c r="BS113" s="298"/>
      <c r="BT113" s="296"/>
      <c r="BU113" s="297"/>
      <c r="BV113" s="297"/>
      <c r="BW113" s="298"/>
      <c r="BX113" s="296"/>
      <c r="BY113" s="297"/>
      <c r="BZ113" s="297"/>
      <c r="CA113" s="298"/>
      <c r="CB113" s="200"/>
      <c r="CC113" s="201"/>
      <c r="CD113" s="201"/>
      <c r="CE113" s="201"/>
      <c r="CF113" s="201"/>
      <c r="CG113" s="201"/>
      <c r="CH113" s="201"/>
      <c r="CI113" s="202"/>
      <c r="CJ113" s="200"/>
      <c r="CK113" s="201"/>
      <c r="CL113" s="201"/>
      <c r="CM113" s="201"/>
      <c r="CN113" s="201"/>
      <c r="CO113" s="201"/>
      <c r="CP113" s="201"/>
      <c r="CQ113" s="202"/>
      <c r="CR113" s="200"/>
      <c r="CS113" s="201"/>
      <c r="CT113" s="201"/>
      <c r="CU113" s="201"/>
      <c r="CV113" s="201"/>
      <c r="CW113" s="201"/>
      <c r="CX113" s="201"/>
      <c r="CY113" s="202"/>
      <c r="CZ113" s="223"/>
      <c r="DA113" s="224"/>
      <c r="DB113" s="224"/>
      <c r="DC113" s="224"/>
      <c r="DD113" s="224"/>
      <c r="DE113" s="224"/>
      <c r="DF113" s="224"/>
      <c r="DG113" s="225"/>
    </row>
    <row r="114" spans="1:111" x14ac:dyDescent="0.2">
      <c r="A114" s="306" t="s">
        <v>181</v>
      </c>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21"/>
      <c r="AX114" s="140" t="s">
        <v>95</v>
      </c>
      <c r="AY114" s="141"/>
      <c r="AZ114" s="141"/>
      <c r="BA114" s="141"/>
      <c r="BB114" s="142"/>
      <c r="BC114" s="146" t="s">
        <v>94</v>
      </c>
      <c r="BD114" s="141"/>
      <c r="BE114" s="141"/>
      <c r="BF114" s="141"/>
      <c r="BG114" s="141"/>
      <c r="BH114" s="141"/>
      <c r="BI114" s="142"/>
      <c r="BJ114" s="293"/>
      <c r="BK114" s="294"/>
      <c r="BL114" s="294"/>
      <c r="BM114" s="294"/>
      <c r="BN114" s="294"/>
      <c r="BO114" s="294"/>
      <c r="BP114" s="294"/>
      <c r="BQ114" s="294"/>
      <c r="BR114" s="294"/>
      <c r="BS114" s="295"/>
      <c r="BT114" s="293"/>
      <c r="BU114" s="294"/>
      <c r="BV114" s="294"/>
      <c r="BW114" s="295"/>
      <c r="BX114" s="293"/>
      <c r="BY114" s="294"/>
      <c r="BZ114" s="294"/>
      <c r="CA114" s="295"/>
      <c r="CB114" s="191"/>
      <c r="CC114" s="192"/>
      <c r="CD114" s="192"/>
      <c r="CE114" s="192"/>
      <c r="CF114" s="192"/>
      <c r="CG114" s="192"/>
      <c r="CH114" s="192"/>
      <c r="CI114" s="193"/>
      <c r="CJ114" s="191"/>
      <c r="CK114" s="192"/>
      <c r="CL114" s="192"/>
      <c r="CM114" s="192"/>
      <c r="CN114" s="192"/>
      <c r="CO114" s="192"/>
      <c r="CP114" s="192"/>
      <c r="CQ114" s="193"/>
      <c r="CR114" s="191"/>
      <c r="CS114" s="192"/>
      <c r="CT114" s="192"/>
      <c r="CU114" s="192"/>
      <c r="CV114" s="192"/>
      <c r="CW114" s="192"/>
      <c r="CX114" s="192"/>
      <c r="CY114" s="193"/>
      <c r="CZ114" s="220" t="s">
        <v>54</v>
      </c>
      <c r="DA114" s="221"/>
      <c r="DB114" s="221"/>
      <c r="DC114" s="221"/>
      <c r="DD114" s="221"/>
      <c r="DE114" s="221"/>
      <c r="DF114" s="221"/>
      <c r="DG114" s="222"/>
    </row>
    <row r="115" spans="1:111" x14ac:dyDescent="0.2">
      <c r="A115" s="186" t="s">
        <v>180</v>
      </c>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43"/>
      <c r="AY115" s="144"/>
      <c r="AZ115" s="144"/>
      <c r="BA115" s="144"/>
      <c r="BB115" s="145"/>
      <c r="BC115" s="147"/>
      <c r="BD115" s="144"/>
      <c r="BE115" s="144"/>
      <c r="BF115" s="144"/>
      <c r="BG115" s="144"/>
      <c r="BH115" s="144"/>
      <c r="BI115" s="145"/>
      <c r="BJ115" s="296"/>
      <c r="BK115" s="297"/>
      <c r="BL115" s="297"/>
      <c r="BM115" s="297"/>
      <c r="BN115" s="297"/>
      <c r="BO115" s="297"/>
      <c r="BP115" s="297"/>
      <c r="BQ115" s="297"/>
      <c r="BR115" s="297"/>
      <c r="BS115" s="298"/>
      <c r="BT115" s="296"/>
      <c r="BU115" s="297"/>
      <c r="BV115" s="297"/>
      <c r="BW115" s="298"/>
      <c r="BX115" s="296"/>
      <c r="BY115" s="297"/>
      <c r="BZ115" s="297"/>
      <c r="CA115" s="298"/>
      <c r="CB115" s="200"/>
      <c r="CC115" s="201"/>
      <c r="CD115" s="201"/>
      <c r="CE115" s="201"/>
      <c r="CF115" s="201"/>
      <c r="CG115" s="201"/>
      <c r="CH115" s="201"/>
      <c r="CI115" s="202"/>
      <c r="CJ115" s="200"/>
      <c r="CK115" s="201"/>
      <c r="CL115" s="201"/>
      <c r="CM115" s="201"/>
      <c r="CN115" s="201"/>
      <c r="CO115" s="201"/>
      <c r="CP115" s="201"/>
      <c r="CQ115" s="202"/>
      <c r="CR115" s="200"/>
      <c r="CS115" s="201"/>
      <c r="CT115" s="201"/>
      <c r="CU115" s="201"/>
      <c r="CV115" s="201"/>
      <c r="CW115" s="201"/>
      <c r="CX115" s="201"/>
      <c r="CY115" s="202"/>
      <c r="CZ115" s="223"/>
      <c r="DA115" s="224"/>
      <c r="DB115" s="224"/>
      <c r="DC115" s="224"/>
      <c r="DD115" s="224"/>
      <c r="DE115" s="224"/>
      <c r="DF115" s="224"/>
      <c r="DG115" s="225"/>
    </row>
    <row r="116" spans="1:111" x14ac:dyDescent="0.2">
      <c r="A116" s="301" t="s">
        <v>182</v>
      </c>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3"/>
      <c r="AX116" s="140" t="s">
        <v>279</v>
      </c>
      <c r="AY116" s="141"/>
      <c r="AZ116" s="141"/>
      <c r="BA116" s="141"/>
      <c r="BB116" s="142"/>
      <c r="BC116" s="146" t="s">
        <v>96</v>
      </c>
      <c r="BD116" s="141"/>
      <c r="BE116" s="141"/>
      <c r="BF116" s="141"/>
      <c r="BG116" s="141"/>
      <c r="BH116" s="141"/>
      <c r="BI116" s="142"/>
      <c r="BJ116" s="293"/>
      <c r="BK116" s="294"/>
      <c r="BL116" s="294"/>
      <c r="BM116" s="294"/>
      <c r="BN116" s="294"/>
      <c r="BO116" s="294"/>
      <c r="BP116" s="294"/>
      <c r="BQ116" s="294"/>
      <c r="BR116" s="294"/>
      <c r="BS116" s="295"/>
      <c r="BT116" s="293"/>
      <c r="BU116" s="294"/>
      <c r="BV116" s="294"/>
      <c r="BW116" s="295"/>
      <c r="BX116" s="293"/>
      <c r="BY116" s="294"/>
      <c r="BZ116" s="294"/>
      <c r="CA116" s="295"/>
      <c r="CB116" s="191"/>
      <c r="CC116" s="192"/>
      <c r="CD116" s="192"/>
      <c r="CE116" s="192"/>
      <c r="CF116" s="192"/>
      <c r="CG116" s="192"/>
      <c r="CH116" s="192"/>
      <c r="CI116" s="193"/>
      <c r="CJ116" s="191"/>
      <c r="CK116" s="192"/>
      <c r="CL116" s="192"/>
      <c r="CM116" s="192"/>
      <c r="CN116" s="192"/>
      <c r="CO116" s="192"/>
      <c r="CP116" s="192"/>
      <c r="CQ116" s="193"/>
      <c r="CR116" s="191"/>
      <c r="CS116" s="192"/>
      <c r="CT116" s="192"/>
      <c r="CU116" s="192"/>
      <c r="CV116" s="192"/>
      <c r="CW116" s="192"/>
      <c r="CX116" s="192"/>
      <c r="CY116" s="193"/>
      <c r="CZ116" s="220" t="s">
        <v>54</v>
      </c>
      <c r="DA116" s="221"/>
      <c r="DB116" s="221"/>
      <c r="DC116" s="221"/>
      <c r="DD116" s="221"/>
      <c r="DE116" s="221"/>
      <c r="DF116" s="221"/>
      <c r="DG116" s="222"/>
    </row>
    <row r="117" spans="1:111" x14ac:dyDescent="0.2">
      <c r="A117" s="186" t="s">
        <v>183</v>
      </c>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43"/>
      <c r="AY117" s="144"/>
      <c r="AZ117" s="144"/>
      <c r="BA117" s="144"/>
      <c r="BB117" s="145"/>
      <c r="BC117" s="147"/>
      <c r="BD117" s="144"/>
      <c r="BE117" s="144"/>
      <c r="BF117" s="144"/>
      <c r="BG117" s="144"/>
      <c r="BH117" s="144"/>
      <c r="BI117" s="145"/>
      <c r="BJ117" s="296"/>
      <c r="BK117" s="297"/>
      <c r="BL117" s="297"/>
      <c r="BM117" s="297"/>
      <c r="BN117" s="297"/>
      <c r="BO117" s="297"/>
      <c r="BP117" s="297"/>
      <c r="BQ117" s="297"/>
      <c r="BR117" s="297"/>
      <c r="BS117" s="298"/>
      <c r="BT117" s="296"/>
      <c r="BU117" s="297"/>
      <c r="BV117" s="297"/>
      <c r="BW117" s="298"/>
      <c r="BX117" s="296"/>
      <c r="BY117" s="297"/>
      <c r="BZ117" s="297"/>
      <c r="CA117" s="298"/>
      <c r="CB117" s="200"/>
      <c r="CC117" s="201"/>
      <c r="CD117" s="201"/>
      <c r="CE117" s="201"/>
      <c r="CF117" s="201"/>
      <c r="CG117" s="201"/>
      <c r="CH117" s="201"/>
      <c r="CI117" s="202"/>
      <c r="CJ117" s="200"/>
      <c r="CK117" s="201"/>
      <c r="CL117" s="201"/>
      <c r="CM117" s="201"/>
      <c r="CN117" s="201"/>
      <c r="CO117" s="201"/>
      <c r="CP117" s="201"/>
      <c r="CQ117" s="202"/>
      <c r="CR117" s="200"/>
      <c r="CS117" s="201"/>
      <c r="CT117" s="201"/>
      <c r="CU117" s="201"/>
      <c r="CV117" s="201"/>
      <c r="CW117" s="201"/>
      <c r="CX117" s="201"/>
      <c r="CY117" s="202"/>
      <c r="CZ117" s="223"/>
      <c r="DA117" s="224"/>
      <c r="DB117" s="224"/>
      <c r="DC117" s="224"/>
      <c r="DD117" s="224"/>
      <c r="DE117" s="224"/>
      <c r="DF117" s="224"/>
      <c r="DG117" s="225"/>
    </row>
    <row r="118" spans="1:111" x14ac:dyDescent="0.2">
      <c r="A118" s="189" t="s">
        <v>47</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40" t="s">
        <v>280</v>
      </c>
      <c r="AY118" s="141"/>
      <c r="AZ118" s="141"/>
      <c r="BA118" s="141"/>
      <c r="BB118" s="142"/>
      <c r="BC118" s="146" t="s">
        <v>96</v>
      </c>
      <c r="BD118" s="141"/>
      <c r="BE118" s="141"/>
      <c r="BF118" s="141"/>
      <c r="BG118" s="141"/>
      <c r="BH118" s="141"/>
      <c r="BI118" s="142"/>
      <c r="BJ118" s="293"/>
      <c r="BK118" s="294"/>
      <c r="BL118" s="294"/>
      <c r="BM118" s="294"/>
      <c r="BN118" s="294"/>
      <c r="BO118" s="294"/>
      <c r="BP118" s="294"/>
      <c r="BQ118" s="294"/>
      <c r="BR118" s="294"/>
      <c r="BS118" s="295"/>
      <c r="BT118" s="293"/>
      <c r="BU118" s="294"/>
      <c r="BV118" s="294"/>
      <c r="BW118" s="295"/>
      <c r="BX118" s="293"/>
      <c r="BY118" s="294"/>
      <c r="BZ118" s="294"/>
      <c r="CA118" s="295"/>
      <c r="CB118" s="191"/>
      <c r="CC118" s="192"/>
      <c r="CD118" s="192"/>
      <c r="CE118" s="192"/>
      <c r="CF118" s="192"/>
      <c r="CG118" s="192"/>
      <c r="CH118" s="192"/>
      <c r="CI118" s="193"/>
      <c r="CJ118" s="191"/>
      <c r="CK118" s="192"/>
      <c r="CL118" s="192"/>
      <c r="CM118" s="192"/>
      <c r="CN118" s="192"/>
      <c r="CO118" s="192"/>
      <c r="CP118" s="192"/>
      <c r="CQ118" s="193"/>
      <c r="CR118" s="191"/>
      <c r="CS118" s="192"/>
      <c r="CT118" s="192"/>
      <c r="CU118" s="192"/>
      <c r="CV118" s="192"/>
      <c r="CW118" s="192"/>
      <c r="CX118" s="192"/>
      <c r="CY118" s="193"/>
      <c r="CZ118" s="220" t="s">
        <v>54</v>
      </c>
      <c r="DA118" s="221"/>
      <c r="DB118" s="221"/>
      <c r="DC118" s="221"/>
      <c r="DD118" s="221"/>
      <c r="DE118" s="221"/>
      <c r="DF118" s="221"/>
      <c r="DG118" s="222"/>
    </row>
    <row r="119" spans="1:111" x14ac:dyDescent="0.2">
      <c r="A119" s="161" t="s">
        <v>99</v>
      </c>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43"/>
      <c r="AY119" s="144"/>
      <c r="AZ119" s="144"/>
      <c r="BA119" s="144"/>
      <c r="BB119" s="145"/>
      <c r="BC119" s="147"/>
      <c r="BD119" s="144"/>
      <c r="BE119" s="144"/>
      <c r="BF119" s="144"/>
      <c r="BG119" s="144"/>
      <c r="BH119" s="144"/>
      <c r="BI119" s="145"/>
      <c r="BJ119" s="296"/>
      <c r="BK119" s="297"/>
      <c r="BL119" s="297"/>
      <c r="BM119" s="297"/>
      <c r="BN119" s="297"/>
      <c r="BO119" s="297"/>
      <c r="BP119" s="297"/>
      <c r="BQ119" s="297"/>
      <c r="BR119" s="297"/>
      <c r="BS119" s="298"/>
      <c r="BT119" s="296"/>
      <c r="BU119" s="297"/>
      <c r="BV119" s="297"/>
      <c r="BW119" s="298"/>
      <c r="BX119" s="296"/>
      <c r="BY119" s="297"/>
      <c r="BZ119" s="297"/>
      <c r="CA119" s="298"/>
      <c r="CB119" s="200"/>
      <c r="CC119" s="201"/>
      <c r="CD119" s="201"/>
      <c r="CE119" s="201"/>
      <c r="CF119" s="201"/>
      <c r="CG119" s="201"/>
      <c r="CH119" s="201"/>
      <c r="CI119" s="202"/>
      <c r="CJ119" s="200"/>
      <c r="CK119" s="201"/>
      <c r="CL119" s="201"/>
      <c r="CM119" s="201"/>
      <c r="CN119" s="201"/>
      <c r="CO119" s="201"/>
      <c r="CP119" s="201"/>
      <c r="CQ119" s="202"/>
      <c r="CR119" s="200"/>
      <c r="CS119" s="201"/>
      <c r="CT119" s="201"/>
      <c r="CU119" s="201"/>
      <c r="CV119" s="201"/>
      <c r="CW119" s="201"/>
      <c r="CX119" s="201"/>
      <c r="CY119" s="202"/>
      <c r="CZ119" s="223"/>
      <c r="DA119" s="224"/>
      <c r="DB119" s="224"/>
      <c r="DC119" s="224"/>
      <c r="DD119" s="224"/>
      <c r="DE119" s="224"/>
      <c r="DF119" s="224"/>
      <c r="DG119" s="225"/>
    </row>
    <row r="120" spans="1:111" ht="12.95" customHeight="1" x14ac:dyDescent="0.2">
      <c r="A120" s="226" t="s">
        <v>100</v>
      </c>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03" t="s">
        <v>97</v>
      </c>
      <c r="AY120" s="204"/>
      <c r="AZ120" s="204"/>
      <c r="BA120" s="204"/>
      <c r="BB120" s="204"/>
      <c r="BC120" s="204" t="s">
        <v>98</v>
      </c>
      <c r="BD120" s="204"/>
      <c r="BE120" s="204"/>
      <c r="BF120" s="204"/>
      <c r="BG120" s="204"/>
      <c r="BH120" s="204"/>
      <c r="BI120" s="204"/>
      <c r="BJ120" s="130"/>
      <c r="BK120" s="131"/>
      <c r="BL120" s="131"/>
      <c r="BM120" s="131"/>
      <c r="BN120" s="131"/>
      <c r="BO120" s="131"/>
      <c r="BP120" s="131"/>
      <c r="BQ120" s="131"/>
      <c r="BR120" s="131"/>
      <c r="BS120" s="132"/>
      <c r="BT120" s="130"/>
      <c r="BU120" s="131"/>
      <c r="BV120" s="131"/>
      <c r="BW120" s="132"/>
      <c r="BX120" s="130"/>
      <c r="BY120" s="131"/>
      <c r="BZ120" s="131"/>
      <c r="CA120" s="132"/>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48" t="s">
        <v>54</v>
      </c>
      <c r="DA120" s="148"/>
      <c r="DB120" s="148"/>
      <c r="DC120" s="148"/>
      <c r="DD120" s="148"/>
      <c r="DE120" s="148"/>
      <c r="DF120" s="148"/>
      <c r="DG120" s="149"/>
    </row>
    <row r="121" spans="1:111" x14ac:dyDescent="0.2">
      <c r="A121" s="306" t="s">
        <v>47</v>
      </c>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140" t="s">
        <v>101</v>
      </c>
      <c r="AY121" s="141"/>
      <c r="AZ121" s="141"/>
      <c r="BA121" s="141"/>
      <c r="BB121" s="142"/>
      <c r="BC121" s="146" t="s">
        <v>102</v>
      </c>
      <c r="BD121" s="141"/>
      <c r="BE121" s="141"/>
      <c r="BF121" s="141"/>
      <c r="BG121" s="141"/>
      <c r="BH121" s="141"/>
      <c r="BI121" s="142"/>
      <c r="BJ121" s="293"/>
      <c r="BK121" s="294"/>
      <c r="BL121" s="294"/>
      <c r="BM121" s="294"/>
      <c r="BN121" s="294"/>
      <c r="BO121" s="294"/>
      <c r="BP121" s="294"/>
      <c r="BQ121" s="294"/>
      <c r="BR121" s="294"/>
      <c r="BS121" s="295"/>
      <c r="BT121" s="293"/>
      <c r="BU121" s="294"/>
      <c r="BV121" s="294"/>
      <c r="BW121" s="295"/>
      <c r="BX121" s="293"/>
      <c r="BY121" s="294"/>
      <c r="BZ121" s="294"/>
      <c r="CA121" s="295"/>
      <c r="CB121" s="191"/>
      <c r="CC121" s="192"/>
      <c r="CD121" s="192"/>
      <c r="CE121" s="192"/>
      <c r="CF121" s="192"/>
      <c r="CG121" s="192"/>
      <c r="CH121" s="192"/>
      <c r="CI121" s="193"/>
      <c r="CJ121" s="191"/>
      <c r="CK121" s="192"/>
      <c r="CL121" s="192"/>
      <c r="CM121" s="192"/>
      <c r="CN121" s="192"/>
      <c r="CO121" s="192"/>
      <c r="CP121" s="192"/>
      <c r="CQ121" s="193"/>
      <c r="CR121" s="191"/>
      <c r="CS121" s="192"/>
      <c r="CT121" s="192"/>
      <c r="CU121" s="192"/>
      <c r="CV121" s="192"/>
      <c r="CW121" s="192"/>
      <c r="CX121" s="192"/>
      <c r="CY121" s="193"/>
      <c r="CZ121" s="220" t="s">
        <v>54</v>
      </c>
      <c r="DA121" s="221"/>
      <c r="DB121" s="221"/>
      <c r="DC121" s="221"/>
      <c r="DD121" s="221"/>
      <c r="DE121" s="221"/>
      <c r="DF121" s="221"/>
      <c r="DG121" s="222"/>
    </row>
    <row r="122" spans="1:111" x14ac:dyDescent="0.2">
      <c r="A122" s="157" t="s">
        <v>185</v>
      </c>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8"/>
      <c r="AX122" s="153"/>
      <c r="AY122" s="154"/>
      <c r="AZ122" s="154"/>
      <c r="BA122" s="154"/>
      <c r="BB122" s="155"/>
      <c r="BC122" s="156"/>
      <c r="BD122" s="154"/>
      <c r="BE122" s="154"/>
      <c r="BF122" s="154"/>
      <c r="BG122" s="154"/>
      <c r="BH122" s="154"/>
      <c r="BI122" s="155"/>
      <c r="BJ122" s="326"/>
      <c r="BK122" s="327"/>
      <c r="BL122" s="327"/>
      <c r="BM122" s="327"/>
      <c r="BN122" s="327"/>
      <c r="BO122" s="327"/>
      <c r="BP122" s="327"/>
      <c r="BQ122" s="327"/>
      <c r="BR122" s="327"/>
      <c r="BS122" s="328"/>
      <c r="BT122" s="326"/>
      <c r="BU122" s="327"/>
      <c r="BV122" s="327"/>
      <c r="BW122" s="328"/>
      <c r="BX122" s="326"/>
      <c r="BY122" s="327"/>
      <c r="BZ122" s="327"/>
      <c r="CA122" s="328"/>
      <c r="CB122" s="197"/>
      <c r="CC122" s="198"/>
      <c r="CD122" s="198"/>
      <c r="CE122" s="198"/>
      <c r="CF122" s="198"/>
      <c r="CG122" s="198"/>
      <c r="CH122" s="198"/>
      <c r="CI122" s="199"/>
      <c r="CJ122" s="197"/>
      <c r="CK122" s="198"/>
      <c r="CL122" s="198"/>
      <c r="CM122" s="198"/>
      <c r="CN122" s="198"/>
      <c r="CO122" s="198"/>
      <c r="CP122" s="198"/>
      <c r="CQ122" s="199"/>
      <c r="CR122" s="197"/>
      <c r="CS122" s="198"/>
      <c r="CT122" s="198"/>
      <c r="CU122" s="198"/>
      <c r="CV122" s="198"/>
      <c r="CW122" s="198"/>
      <c r="CX122" s="198"/>
      <c r="CY122" s="199"/>
      <c r="CZ122" s="323"/>
      <c r="DA122" s="324"/>
      <c r="DB122" s="324"/>
      <c r="DC122" s="324"/>
      <c r="DD122" s="324"/>
      <c r="DE122" s="324"/>
      <c r="DF122" s="324"/>
      <c r="DG122" s="325"/>
    </row>
    <row r="123" spans="1:111" x14ac:dyDescent="0.2">
      <c r="A123" s="186" t="s">
        <v>184</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43"/>
      <c r="AY123" s="144"/>
      <c r="AZ123" s="144"/>
      <c r="BA123" s="144"/>
      <c r="BB123" s="145"/>
      <c r="BC123" s="147"/>
      <c r="BD123" s="144"/>
      <c r="BE123" s="144"/>
      <c r="BF123" s="144"/>
      <c r="BG123" s="144"/>
      <c r="BH123" s="144"/>
      <c r="BI123" s="145"/>
      <c r="BJ123" s="296"/>
      <c r="BK123" s="297"/>
      <c r="BL123" s="297"/>
      <c r="BM123" s="297"/>
      <c r="BN123" s="297"/>
      <c r="BO123" s="297"/>
      <c r="BP123" s="297"/>
      <c r="BQ123" s="297"/>
      <c r="BR123" s="297"/>
      <c r="BS123" s="298"/>
      <c r="BT123" s="296"/>
      <c r="BU123" s="297"/>
      <c r="BV123" s="297"/>
      <c r="BW123" s="298"/>
      <c r="BX123" s="296"/>
      <c r="BY123" s="297"/>
      <c r="BZ123" s="297"/>
      <c r="CA123" s="298"/>
      <c r="CB123" s="200"/>
      <c r="CC123" s="201"/>
      <c r="CD123" s="201"/>
      <c r="CE123" s="201"/>
      <c r="CF123" s="201"/>
      <c r="CG123" s="201"/>
      <c r="CH123" s="201"/>
      <c r="CI123" s="202"/>
      <c r="CJ123" s="200"/>
      <c r="CK123" s="201"/>
      <c r="CL123" s="201"/>
      <c r="CM123" s="201"/>
      <c r="CN123" s="201"/>
      <c r="CO123" s="201"/>
      <c r="CP123" s="201"/>
      <c r="CQ123" s="202"/>
      <c r="CR123" s="200"/>
      <c r="CS123" s="201"/>
      <c r="CT123" s="201"/>
      <c r="CU123" s="201"/>
      <c r="CV123" s="201"/>
      <c r="CW123" s="201"/>
      <c r="CX123" s="201"/>
      <c r="CY123" s="202"/>
      <c r="CZ123" s="223"/>
      <c r="DA123" s="224"/>
      <c r="DB123" s="224"/>
      <c r="DC123" s="224"/>
      <c r="DD123" s="224"/>
      <c r="DE123" s="224"/>
      <c r="DF123" s="224"/>
      <c r="DG123" s="225"/>
    </row>
    <row r="124" spans="1:111" x14ac:dyDescent="0.2">
      <c r="A124" s="189" t="s">
        <v>71</v>
      </c>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40" t="s">
        <v>104</v>
      </c>
      <c r="AY124" s="141"/>
      <c r="AZ124" s="141"/>
      <c r="BA124" s="141"/>
      <c r="BB124" s="142"/>
      <c r="BC124" s="146" t="s">
        <v>103</v>
      </c>
      <c r="BD124" s="141"/>
      <c r="BE124" s="141"/>
      <c r="BF124" s="141"/>
      <c r="BG124" s="141"/>
      <c r="BH124" s="141"/>
      <c r="BI124" s="142"/>
      <c r="BJ124" s="293"/>
      <c r="BK124" s="294"/>
      <c r="BL124" s="294"/>
      <c r="BM124" s="294"/>
      <c r="BN124" s="294"/>
      <c r="BO124" s="294"/>
      <c r="BP124" s="294"/>
      <c r="BQ124" s="294"/>
      <c r="BR124" s="294"/>
      <c r="BS124" s="295"/>
      <c r="BT124" s="293"/>
      <c r="BU124" s="294"/>
      <c r="BV124" s="294"/>
      <c r="BW124" s="295"/>
      <c r="BX124" s="293"/>
      <c r="BY124" s="294"/>
      <c r="BZ124" s="294"/>
      <c r="CA124" s="295"/>
      <c r="CB124" s="191"/>
      <c r="CC124" s="192"/>
      <c r="CD124" s="192"/>
      <c r="CE124" s="192"/>
      <c r="CF124" s="192"/>
      <c r="CG124" s="192"/>
      <c r="CH124" s="192"/>
      <c r="CI124" s="193"/>
      <c r="CJ124" s="191"/>
      <c r="CK124" s="192"/>
      <c r="CL124" s="192"/>
      <c r="CM124" s="192"/>
      <c r="CN124" s="192"/>
      <c r="CO124" s="192"/>
      <c r="CP124" s="192"/>
      <c r="CQ124" s="193"/>
      <c r="CR124" s="191"/>
      <c r="CS124" s="192"/>
      <c r="CT124" s="192"/>
      <c r="CU124" s="192"/>
      <c r="CV124" s="192"/>
      <c r="CW124" s="192"/>
      <c r="CX124" s="192"/>
      <c r="CY124" s="193"/>
      <c r="CZ124" s="220" t="s">
        <v>54</v>
      </c>
      <c r="DA124" s="221"/>
      <c r="DB124" s="221"/>
      <c r="DC124" s="221"/>
      <c r="DD124" s="221"/>
      <c r="DE124" s="221"/>
      <c r="DF124" s="221"/>
      <c r="DG124" s="222"/>
    </row>
    <row r="125" spans="1:111" x14ac:dyDescent="0.2">
      <c r="A125" s="162" t="s">
        <v>106</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53"/>
      <c r="AY125" s="154"/>
      <c r="AZ125" s="154"/>
      <c r="BA125" s="154"/>
      <c r="BB125" s="155"/>
      <c r="BC125" s="156"/>
      <c r="BD125" s="154"/>
      <c r="BE125" s="154"/>
      <c r="BF125" s="154"/>
      <c r="BG125" s="154"/>
      <c r="BH125" s="154"/>
      <c r="BI125" s="155"/>
      <c r="BJ125" s="326"/>
      <c r="BK125" s="327"/>
      <c r="BL125" s="327"/>
      <c r="BM125" s="327"/>
      <c r="BN125" s="327"/>
      <c r="BO125" s="327"/>
      <c r="BP125" s="327"/>
      <c r="BQ125" s="327"/>
      <c r="BR125" s="327"/>
      <c r="BS125" s="328"/>
      <c r="BT125" s="326"/>
      <c r="BU125" s="327"/>
      <c r="BV125" s="327"/>
      <c r="BW125" s="328"/>
      <c r="BX125" s="326"/>
      <c r="BY125" s="327"/>
      <c r="BZ125" s="327"/>
      <c r="CA125" s="328"/>
      <c r="CB125" s="197"/>
      <c r="CC125" s="198"/>
      <c r="CD125" s="198"/>
      <c r="CE125" s="198"/>
      <c r="CF125" s="198"/>
      <c r="CG125" s="198"/>
      <c r="CH125" s="198"/>
      <c r="CI125" s="199"/>
      <c r="CJ125" s="197"/>
      <c r="CK125" s="198"/>
      <c r="CL125" s="198"/>
      <c r="CM125" s="198"/>
      <c r="CN125" s="198"/>
      <c r="CO125" s="198"/>
      <c r="CP125" s="198"/>
      <c r="CQ125" s="199"/>
      <c r="CR125" s="197"/>
      <c r="CS125" s="198"/>
      <c r="CT125" s="198"/>
      <c r="CU125" s="198"/>
      <c r="CV125" s="198"/>
      <c r="CW125" s="198"/>
      <c r="CX125" s="198"/>
      <c r="CY125" s="199"/>
      <c r="CZ125" s="323"/>
      <c r="DA125" s="324"/>
      <c r="DB125" s="324"/>
      <c r="DC125" s="324"/>
      <c r="DD125" s="324"/>
      <c r="DE125" s="324"/>
      <c r="DF125" s="324"/>
      <c r="DG125" s="325"/>
    </row>
    <row r="126" spans="1:111" x14ac:dyDescent="0.2">
      <c r="A126" s="161" t="s">
        <v>105</v>
      </c>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43"/>
      <c r="AY126" s="144"/>
      <c r="AZ126" s="144"/>
      <c r="BA126" s="144"/>
      <c r="BB126" s="145"/>
      <c r="BC126" s="147"/>
      <c r="BD126" s="144"/>
      <c r="BE126" s="144"/>
      <c r="BF126" s="144"/>
      <c r="BG126" s="144"/>
      <c r="BH126" s="144"/>
      <c r="BI126" s="145"/>
      <c r="BJ126" s="296"/>
      <c r="BK126" s="297"/>
      <c r="BL126" s="297"/>
      <c r="BM126" s="297"/>
      <c r="BN126" s="297"/>
      <c r="BO126" s="297"/>
      <c r="BP126" s="297"/>
      <c r="BQ126" s="297"/>
      <c r="BR126" s="297"/>
      <c r="BS126" s="298"/>
      <c r="BT126" s="296"/>
      <c r="BU126" s="297"/>
      <c r="BV126" s="297"/>
      <c r="BW126" s="298"/>
      <c r="BX126" s="296"/>
      <c r="BY126" s="297"/>
      <c r="BZ126" s="297"/>
      <c r="CA126" s="298"/>
      <c r="CB126" s="200"/>
      <c r="CC126" s="201"/>
      <c r="CD126" s="201"/>
      <c r="CE126" s="201"/>
      <c r="CF126" s="201"/>
      <c r="CG126" s="201"/>
      <c r="CH126" s="201"/>
      <c r="CI126" s="202"/>
      <c r="CJ126" s="200"/>
      <c r="CK126" s="201"/>
      <c r="CL126" s="201"/>
      <c r="CM126" s="201"/>
      <c r="CN126" s="201"/>
      <c r="CO126" s="201"/>
      <c r="CP126" s="201"/>
      <c r="CQ126" s="202"/>
      <c r="CR126" s="200"/>
      <c r="CS126" s="201"/>
      <c r="CT126" s="201"/>
      <c r="CU126" s="201"/>
      <c r="CV126" s="201"/>
      <c r="CW126" s="201"/>
      <c r="CX126" s="201"/>
      <c r="CY126" s="202"/>
      <c r="CZ126" s="223"/>
      <c r="DA126" s="224"/>
      <c r="DB126" s="224"/>
      <c r="DC126" s="224"/>
      <c r="DD126" s="224"/>
      <c r="DE126" s="224"/>
      <c r="DF126" s="224"/>
      <c r="DG126" s="225"/>
    </row>
    <row r="127" spans="1:111" ht="12.95" customHeight="1" x14ac:dyDescent="0.2">
      <c r="A127" s="322"/>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203"/>
      <c r="AY127" s="204"/>
      <c r="AZ127" s="204"/>
      <c r="BA127" s="204"/>
      <c r="BB127" s="204"/>
      <c r="BC127" s="204"/>
      <c r="BD127" s="204"/>
      <c r="BE127" s="204"/>
      <c r="BF127" s="204"/>
      <c r="BG127" s="204"/>
      <c r="BH127" s="204"/>
      <c r="BI127" s="204"/>
      <c r="BJ127" s="130"/>
      <c r="BK127" s="131"/>
      <c r="BL127" s="131"/>
      <c r="BM127" s="131"/>
      <c r="BN127" s="131"/>
      <c r="BO127" s="131"/>
      <c r="BP127" s="131"/>
      <c r="BQ127" s="131"/>
      <c r="BR127" s="131"/>
      <c r="BS127" s="132"/>
      <c r="BT127" s="130"/>
      <c r="BU127" s="131"/>
      <c r="BV127" s="131"/>
      <c r="BW127" s="132"/>
      <c r="BX127" s="130"/>
      <c r="BY127" s="131"/>
      <c r="BZ127" s="131"/>
      <c r="CA127" s="132"/>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59"/>
      <c r="DA127" s="159"/>
      <c r="DB127" s="159"/>
      <c r="DC127" s="159"/>
      <c r="DD127" s="159"/>
      <c r="DE127" s="159"/>
      <c r="DF127" s="159"/>
      <c r="DG127" s="160"/>
    </row>
    <row r="128" spans="1:111" x14ac:dyDescent="0.2">
      <c r="A128" s="306" t="s">
        <v>121</v>
      </c>
      <c r="B128" s="306"/>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140" t="s">
        <v>107</v>
      </c>
      <c r="AY128" s="141"/>
      <c r="AZ128" s="141"/>
      <c r="BA128" s="141"/>
      <c r="BB128" s="142"/>
      <c r="BC128" s="146" t="s">
        <v>112</v>
      </c>
      <c r="BD128" s="141"/>
      <c r="BE128" s="141"/>
      <c r="BF128" s="141"/>
      <c r="BG128" s="141"/>
      <c r="BH128" s="141"/>
      <c r="BI128" s="142"/>
      <c r="BJ128" s="293"/>
      <c r="BK128" s="294"/>
      <c r="BL128" s="294"/>
      <c r="BM128" s="294"/>
      <c r="BN128" s="294"/>
      <c r="BO128" s="294"/>
      <c r="BP128" s="294"/>
      <c r="BQ128" s="294"/>
      <c r="BR128" s="294"/>
      <c r="BS128" s="295"/>
      <c r="BT128" s="293"/>
      <c r="BU128" s="294"/>
      <c r="BV128" s="294"/>
      <c r="BW128" s="295"/>
      <c r="BX128" s="293"/>
      <c r="BY128" s="294"/>
      <c r="BZ128" s="294"/>
      <c r="CA128" s="295"/>
      <c r="CB128" s="191"/>
      <c r="CC128" s="192"/>
      <c r="CD128" s="192"/>
      <c r="CE128" s="192"/>
      <c r="CF128" s="192"/>
      <c r="CG128" s="192"/>
      <c r="CH128" s="192"/>
      <c r="CI128" s="193"/>
      <c r="CJ128" s="191"/>
      <c r="CK128" s="192"/>
      <c r="CL128" s="192"/>
      <c r="CM128" s="192"/>
      <c r="CN128" s="192"/>
      <c r="CO128" s="192"/>
      <c r="CP128" s="192"/>
      <c r="CQ128" s="193"/>
      <c r="CR128" s="191"/>
      <c r="CS128" s="192"/>
      <c r="CT128" s="192"/>
      <c r="CU128" s="192"/>
      <c r="CV128" s="192"/>
      <c r="CW128" s="192"/>
      <c r="CX128" s="192"/>
      <c r="CY128" s="193"/>
      <c r="CZ128" s="220" t="s">
        <v>54</v>
      </c>
      <c r="DA128" s="221"/>
      <c r="DB128" s="221"/>
      <c r="DC128" s="221"/>
      <c r="DD128" s="221"/>
      <c r="DE128" s="221"/>
      <c r="DF128" s="221"/>
      <c r="DG128" s="222"/>
    </row>
    <row r="129" spans="1:139" x14ac:dyDescent="0.2">
      <c r="A129" s="186" t="s">
        <v>122</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43"/>
      <c r="AY129" s="144"/>
      <c r="AZ129" s="144"/>
      <c r="BA129" s="144"/>
      <c r="BB129" s="145"/>
      <c r="BC129" s="147"/>
      <c r="BD129" s="144"/>
      <c r="BE129" s="144"/>
      <c r="BF129" s="144"/>
      <c r="BG129" s="144"/>
      <c r="BH129" s="144"/>
      <c r="BI129" s="145"/>
      <c r="BJ129" s="296"/>
      <c r="BK129" s="297"/>
      <c r="BL129" s="297"/>
      <c r="BM129" s="297"/>
      <c r="BN129" s="297"/>
      <c r="BO129" s="297"/>
      <c r="BP129" s="297"/>
      <c r="BQ129" s="297"/>
      <c r="BR129" s="297"/>
      <c r="BS129" s="298"/>
      <c r="BT129" s="296"/>
      <c r="BU129" s="297"/>
      <c r="BV129" s="297"/>
      <c r="BW129" s="298"/>
      <c r="BX129" s="296"/>
      <c r="BY129" s="297"/>
      <c r="BZ129" s="297"/>
      <c r="CA129" s="298"/>
      <c r="CB129" s="200"/>
      <c r="CC129" s="201"/>
      <c r="CD129" s="201"/>
      <c r="CE129" s="201"/>
      <c r="CF129" s="201"/>
      <c r="CG129" s="201"/>
      <c r="CH129" s="201"/>
      <c r="CI129" s="202"/>
      <c r="CJ129" s="200"/>
      <c r="CK129" s="201"/>
      <c r="CL129" s="201"/>
      <c r="CM129" s="201"/>
      <c r="CN129" s="201"/>
      <c r="CO129" s="201"/>
      <c r="CP129" s="201"/>
      <c r="CQ129" s="202"/>
      <c r="CR129" s="200"/>
      <c r="CS129" s="201"/>
      <c r="CT129" s="201"/>
      <c r="CU129" s="201"/>
      <c r="CV129" s="201"/>
      <c r="CW129" s="201"/>
      <c r="CX129" s="201"/>
      <c r="CY129" s="202"/>
      <c r="CZ129" s="223"/>
      <c r="DA129" s="224"/>
      <c r="DB129" s="224"/>
      <c r="DC129" s="224"/>
      <c r="DD129" s="224"/>
      <c r="DE129" s="224"/>
      <c r="DF129" s="224"/>
      <c r="DG129" s="225"/>
    </row>
    <row r="130" spans="1:139" x14ac:dyDescent="0.2">
      <c r="A130" s="301" t="s">
        <v>186</v>
      </c>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3"/>
      <c r="AX130" s="140" t="s">
        <v>108</v>
      </c>
      <c r="AY130" s="141"/>
      <c r="AZ130" s="141"/>
      <c r="BA130" s="141"/>
      <c r="BB130" s="142"/>
      <c r="BC130" s="146" t="s">
        <v>110</v>
      </c>
      <c r="BD130" s="141"/>
      <c r="BE130" s="141"/>
      <c r="BF130" s="141"/>
      <c r="BG130" s="141"/>
      <c r="BH130" s="141"/>
      <c r="BI130" s="142"/>
      <c r="BJ130" s="293"/>
      <c r="BK130" s="294"/>
      <c r="BL130" s="294"/>
      <c r="BM130" s="294"/>
      <c r="BN130" s="294"/>
      <c r="BO130" s="294"/>
      <c r="BP130" s="294"/>
      <c r="BQ130" s="294"/>
      <c r="BR130" s="294"/>
      <c r="BS130" s="295"/>
      <c r="BT130" s="293"/>
      <c r="BU130" s="294"/>
      <c r="BV130" s="294"/>
      <c r="BW130" s="295"/>
      <c r="BX130" s="293"/>
      <c r="BY130" s="294"/>
      <c r="BZ130" s="294"/>
      <c r="CA130" s="295"/>
      <c r="CB130" s="191"/>
      <c r="CC130" s="192"/>
      <c r="CD130" s="192"/>
      <c r="CE130" s="192"/>
      <c r="CF130" s="192"/>
      <c r="CG130" s="192"/>
      <c r="CH130" s="192"/>
      <c r="CI130" s="193"/>
      <c r="CJ130" s="191"/>
      <c r="CK130" s="192"/>
      <c r="CL130" s="192"/>
      <c r="CM130" s="192"/>
      <c r="CN130" s="192"/>
      <c r="CO130" s="192"/>
      <c r="CP130" s="192"/>
      <c r="CQ130" s="193"/>
      <c r="CR130" s="191"/>
      <c r="CS130" s="192"/>
      <c r="CT130" s="192"/>
      <c r="CU130" s="192"/>
      <c r="CV130" s="192"/>
      <c r="CW130" s="192"/>
      <c r="CX130" s="192"/>
      <c r="CY130" s="193"/>
      <c r="CZ130" s="220" t="s">
        <v>54</v>
      </c>
      <c r="DA130" s="221"/>
      <c r="DB130" s="221"/>
      <c r="DC130" s="221"/>
      <c r="DD130" s="221"/>
      <c r="DE130" s="221"/>
      <c r="DF130" s="221"/>
      <c r="DG130" s="222"/>
    </row>
    <row r="131" spans="1:139" x14ac:dyDescent="0.2">
      <c r="A131" s="157" t="s">
        <v>187</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3"/>
      <c r="AY131" s="154"/>
      <c r="AZ131" s="154"/>
      <c r="BA131" s="154"/>
      <c r="BB131" s="155"/>
      <c r="BC131" s="156"/>
      <c r="BD131" s="154"/>
      <c r="BE131" s="154"/>
      <c r="BF131" s="154"/>
      <c r="BG131" s="154"/>
      <c r="BH131" s="154"/>
      <c r="BI131" s="155"/>
      <c r="BJ131" s="326"/>
      <c r="BK131" s="327"/>
      <c r="BL131" s="327"/>
      <c r="BM131" s="327"/>
      <c r="BN131" s="327"/>
      <c r="BO131" s="327"/>
      <c r="BP131" s="327"/>
      <c r="BQ131" s="327"/>
      <c r="BR131" s="327"/>
      <c r="BS131" s="328"/>
      <c r="BT131" s="326"/>
      <c r="BU131" s="327"/>
      <c r="BV131" s="327"/>
      <c r="BW131" s="328"/>
      <c r="BX131" s="326"/>
      <c r="BY131" s="327"/>
      <c r="BZ131" s="327"/>
      <c r="CA131" s="328"/>
      <c r="CB131" s="197"/>
      <c r="CC131" s="198"/>
      <c r="CD131" s="198"/>
      <c r="CE131" s="198"/>
      <c r="CF131" s="198"/>
      <c r="CG131" s="198"/>
      <c r="CH131" s="198"/>
      <c r="CI131" s="199"/>
      <c r="CJ131" s="197"/>
      <c r="CK131" s="198"/>
      <c r="CL131" s="198"/>
      <c r="CM131" s="198"/>
      <c r="CN131" s="198"/>
      <c r="CO131" s="198"/>
      <c r="CP131" s="198"/>
      <c r="CQ131" s="199"/>
      <c r="CR131" s="197"/>
      <c r="CS131" s="198"/>
      <c r="CT131" s="198"/>
      <c r="CU131" s="198"/>
      <c r="CV131" s="198"/>
      <c r="CW131" s="198"/>
      <c r="CX131" s="198"/>
      <c r="CY131" s="199"/>
      <c r="CZ131" s="323"/>
      <c r="DA131" s="324"/>
      <c r="DB131" s="324"/>
      <c r="DC131" s="324"/>
      <c r="DD131" s="324"/>
      <c r="DE131" s="324"/>
      <c r="DF131" s="324"/>
      <c r="DG131" s="325"/>
    </row>
    <row r="132" spans="1:139" x14ac:dyDescent="0.2">
      <c r="A132" s="186" t="s">
        <v>271</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43"/>
      <c r="AY132" s="144"/>
      <c r="AZ132" s="144"/>
      <c r="BA132" s="144"/>
      <c r="BB132" s="145"/>
      <c r="BC132" s="147"/>
      <c r="BD132" s="144"/>
      <c r="BE132" s="144"/>
      <c r="BF132" s="144"/>
      <c r="BG132" s="144"/>
      <c r="BH132" s="144"/>
      <c r="BI132" s="145"/>
      <c r="BJ132" s="296"/>
      <c r="BK132" s="297"/>
      <c r="BL132" s="297"/>
      <c r="BM132" s="297"/>
      <c r="BN132" s="297"/>
      <c r="BO132" s="297"/>
      <c r="BP132" s="297"/>
      <c r="BQ132" s="297"/>
      <c r="BR132" s="297"/>
      <c r="BS132" s="298"/>
      <c r="BT132" s="296"/>
      <c r="BU132" s="297"/>
      <c r="BV132" s="297"/>
      <c r="BW132" s="298"/>
      <c r="BX132" s="296"/>
      <c r="BY132" s="297"/>
      <c r="BZ132" s="297"/>
      <c r="CA132" s="298"/>
      <c r="CB132" s="200"/>
      <c r="CC132" s="201"/>
      <c r="CD132" s="201"/>
      <c r="CE132" s="201"/>
      <c r="CF132" s="201"/>
      <c r="CG132" s="201"/>
      <c r="CH132" s="201"/>
      <c r="CI132" s="202"/>
      <c r="CJ132" s="200"/>
      <c r="CK132" s="201"/>
      <c r="CL132" s="201"/>
      <c r="CM132" s="201"/>
      <c r="CN132" s="201"/>
      <c r="CO132" s="201"/>
      <c r="CP132" s="201"/>
      <c r="CQ132" s="202"/>
      <c r="CR132" s="200"/>
      <c r="CS132" s="201"/>
      <c r="CT132" s="201"/>
      <c r="CU132" s="201"/>
      <c r="CV132" s="201"/>
      <c r="CW132" s="201"/>
      <c r="CX132" s="201"/>
      <c r="CY132" s="202"/>
      <c r="CZ132" s="223"/>
      <c r="DA132" s="224"/>
      <c r="DB132" s="224"/>
      <c r="DC132" s="224"/>
      <c r="DD132" s="224"/>
      <c r="DE132" s="224"/>
      <c r="DF132" s="224"/>
      <c r="DG132" s="225"/>
    </row>
    <row r="133" spans="1:139" x14ac:dyDescent="0.2">
      <c r="A133" s="307" t="s">
        <v>281</v>
      </c>
      <c r="B133" s="307"/>
      <c r="C133" s="307"/>
      <c r="D133" s="307"/>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8"/>
      <c r="AX133" s="309" t="s">
        <v>109</v>
      </c>
      <c r="AY133" s="258"/>
      <c r="AZ133" s="258"/>
      <c r="BA133" s="258"/>
      <c r="BB133" s="259"/>
      <c r="BC133" s="257" t="s">
        <v>111</v>
      </c>
      <c r="BD133" s="258"/>
      <c r="BE133" s="258"/>
      <c r="BF133" s="258"/>
      <c r="BG133" s="258"/>
      <c r="BH133" s="258"/>
      <c r="BI133" s="259"/>
      <c r="BJ133" s="130"/>
      <c r="BK133" s="131"/>
      <c r="BL133" s="131"/>
      <c r="BM133" s="131"/>
      <c r="BN133" s="131"/>
      <c r="BO133" s="131"/>
      <c r="BP133" s="131"/>
      <c r="BQ133" s="131"/>
      <c r="BR133" s="131"/>
      <c r="BS133" s="132"/>
      <c r="BT133" s="130"/>
      <c r="BU133" s="131"/>
      <c r="BV133" s="131"/>
      <c r="BW133" s="132"/>
      <c r="BX133" s="130"/>
      <c r="BY133" s="131"/>
      <c r="BZ133" s="131"/>
      <c r="CA133" s="132"/>
      <c r="CB133" s="211"/>
      <c r="CC133" s="212"/>
      <c r="CD133" s="212"/>
      <c r="CE133" s="212"/>
      <c r="CF133" s="212"/>
      <c r="CG133" s="212"/>
      <c r="CH133" s="212"/>
      <c r="CI133" s="213"/>
      <c r="CJ133" s="211"/>
      <c r="CK133" s="212"/>
      <c r="CL133" s="212"/>
      <c r="CM133" s="212"/>
      <c r="CN133" s="212"/>
      <c r="CO133" s="212"/>
      <c r="CP133" s="212"/>
      <c r="CQ133" s="213"/>
      <c r="CR133" s="211"/>
      <c r="CS133" s="212"/>
      <c r="CT133" s="212"/>
      <c r="CU133" s="212"/>
      <c r="CV133" s="212"/>
      <c r="CW133" s="212"/>
      <c r="CX133" s="212"/>
      <c r="CY133" s="213"/>
      <c r="CZ133" s="167" t="s">
        <v>54</v>
      </c>
      <c r="DA133" s="168"/>
      <c r="DB133" s="168"/>
      <c r="DC133" s="168"/>
      <c r="DD133" s="168"/>
      <c r="DE133" s="168"/>
      <c r="DF133" s="168"/>
      <c r="DG133" s="350"/>
    </row>
    <row r="134" spans="1:139" ht="13.5" customHeight="1" x14ac:dyDescent="0.2">
      <c r="A134" s="304" t="s">
        <v>123</v>
      </c>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5"/>
      <c r="AX134" s="140" t="s">
        <v>113</v>
      </c>
      <c r="AY134" s="141"/>
      <c r="AZ134" s="141"/>
      <c r="BA134" s="141"/>
      <c r="BB134" s="142"/>
      <c r="BC134" s="146" t="s">
        <v>114</v>
      </c>
      <c r="BD134" s="141"/>
      <c r="BE134" s="141"/>
      <c r="BF134" s="141"/>
      <c r="BG134" s="141"/>
      <c r="BH134" s="141"/>
      <c r="BI134" s="142"/>
      <c r="BJ134" s="130" t="s">
        <v>464</v>
      </c>
      <c r="BK134" s="131"/>
      <c r="BL134" s="131"/>
      <c r="BM134" s="131"/>
      <c r="BN134" s="131"/>
      <c r="BO134" s="131"/>
      <c r="BP134" s="131"/>
      <c r="BQ134" s="131"/>
      <c r="BR134" s="131"/>
      <c r="BS134" s="132"/>
      <c r="BT134" s="130" t="s">
        <v>447</v>
      </c>
      <c r="BU134" s="131"/>
      <c r="BV134" s="131"/>
      <c r="BW134" s="132"/>
      <c r="BX134" s="130" t="s">
        <v>448</v>
      </c>
      <c r="BY134" s="131"/>
      <c r="BZ134" s="131"/>
      <c r="CA134" s="132"/>
      <c r="CB134" s="137">
        <f>CB136</f>
        <v>231000</v>
      </c>
      <c r="CC134" s="137"/>
      <c r="CD134" s="137"/>
      <c r="CE134" s="137"/>
      <c r="CF134" s="137"/>
      <c r="CG134" s="137"/>
      <c r="CH134" s="137"/>
      <c r="CI134" s="137"/>
      <c r="CJ134" s="137">
        <f t="shared" ref="CJ134" si="31">CJ136</f>
        <v>201000</v>
      </c>
      <c r="CK134" s="137"/>
      <c r="CL134" s="137"/>
      <c r="CM134" s="137"/>
      <c r="CN134" s="137"/>
      <c r="CO134" s="137"/>
      <c r="CP134" s="137"/>
      <c r="CQ134" s="137"/>
      <c r="CR134" s="137">
        <f t="shared" ref="CR134" si="32">CR136</f>
        <v>201000</v>
      </c>
      <c r="CS134" s="137"/>
      <c r="CT134" s="137"/>
      <c r="CU134" s="137"/>
      <c r="CV134" s="137"/>
      <c r="CW134" s="137"/>
      <c r="CX134" s="137"/>
      <c r="CY134" s="137"/>
      <c r="CZ134" s="138" t="s">
        <v>54</v>
      </c>
      <c r="DA134" s="138"/>
      <c r="DB134" s="138"/>
      <c r="DC134" s="138"/>
      <c r="DD134" s="138"/>
      <c r="DE134" s="138"/>
      <c r="DF134" s="138"/>
      <c r="DG134" s="139"/>
      <c r="DQ134" s="127"/>
      <c r="DR134" s="127"/>
      <c r="DS134" s="127"/>
      <c r="DT134" s="127"/>
      <c r="DU134" s="127"/>
      <c r="DV134" s="127"/>
      <c r="DW134" s="127"/>
      <c r="DX134" s="127"/>
      <c r="DY134" s="127"/>
      <c r="DZ134" s="127"/>
      <c r="EA134" s="127"/>
      <c r="EB134" s="127"/>
      <c r="EC134" s="127"/>
      <c r="ED134" s="127"/>
      <c r="EE134" s="127"/>
      <c r="EF134" s="127"/>
      <c r="EG134" s="127"/>
      <c r="EH134" s="127"/>
      <c r="EI134" s="127"/>
    </row>
    <row r="135" spans="1:139" ht="13.5" customHeight="1" x14ac:dyDescent="0.2">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1"/>
      <c r="AX135" s="143"/>
      <c r="AY135" s="144"/>
      <c r="AZ135" s="144"/>
      <c r="BA135" s="144"/>
      <c r="BB135" s="145"/>
      <c r="BC135" s="147"/>
      <c r="BD135" s="144"/>
      <c r="BE135" s="144"/>
      <c r="BF135" s="144"/>
      <c r="BG135" s="144"/>
      <c r="BH135" s="144"/>
      <c r="BI135" s="145"/>
      <c r="BJ135" s="130" t="s">
        <v>464</v>
      </c>
      <c r="BK135" s="131"/>
      <c r="BL135" s="131"/>
      <c r="BM135" s="131"/>
      <c r="BN135" s="131"/>
      <c r="BO135" s="131"/>
      <c r="BP135" s="131"/>
      <c r="BQ135" s="131"/>
      <c r="BR135" s="131"/>
      <c r="BS135" s="132"/>
      <c r="BT135" s="130" t="s">
        <v>447</v>
      </c>
      <c r="BU135" s="131"/>
      <c r="BV135" s="131"/>
      <c r="BW135" s="132"/>
      <c r="BX135" s="130" t="s">
        <v>446</v>
      </c>
      <c r="BY135" s="131"/>
      <c r="BZ135" s="131"/>
      <c r="CA135" s="132"/>
      <c r="CB135" s="137">
        <f>CB138+CB139</f>
        <v>231000</v>
      </c>
      <c r="CC135" s="137"/>
      <c r="CD135" s="137"/>
      <c r="CE135" s="137"/>
      <c r="CF135" s="137"/>
      <c r="CG135" s="137"/>
      <c r="CH135" s="137"/>
      <c r="CI135" s="137"/>
      <c r="CJ135" s="137">
        <f t="shared" ref="CJ135" si="33">CJ138</f>
        <v>201000</v>
      </c>
      <c r="CK135" s="137"/>
      <c r="CL135" s="137"/>
      <c r="CM135" s="137"/>
      <c r="CN135" s="137"/>
      <c r="CO135" s="137"/>
      <c r="CP135" s="137"/>
      <c r="CQ135" s="137"/>
      <c r="CR135" s="137">
        <f t="shared" ref="CR135" si="34">CR138</f>
        <v>201000</v>
      </c>
      <c r="CS135" s="137"/>
      <c r="CT135" s="137"/>
      <c r="CU135" s="137"/>
      <c r="CV135" s="137"/>
      <c r="CW135" s="137"/>
      <c r="CX135" s="137"/>
      <c r="CY135" s="137"/>
      <c r="CZ135" s="138" t="s">
        <v>54</v>
      </c>
      <c r="DA135" s="138"/>
      <c r="DB135" s="138"/>
      <c r="DC135" s="138"/>
      <c r="DD135" s="138"/>
      <c r="DE135" s="138"/>
      <c r="DF135" s="138"/>
      <c r="DG135" s="139"/>
    </row>
    <row r="136" spans="1:139" x14ac:dyDescent="0.2">
      <c r="A136" s="157" t="s">
        <v>71</v>
      </c>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8"/>
      <c r="AX136" s="140" t="s">
        <v>115</v>
      </c>
      <c r="AY136" s="141"/>
      <c r="AZ136" s="141"/>
      <c r="BA136" s="141"/>
      <c r="BB136" s="142"/>
      <c r="BC136" s="146" t="s">
        <v>116</v>
      </c>
      <c r="BD136" s="141"/>
      <c r="BE136" s="141"/>
      <c r="BF136" s="141"/>
      <c r="BG136" s="141"/>
      <c r="BH136" s="141"/>
      <c r="BI136" s="142"/>
      <c r="BJ136" s="293" t="s">
        <v>464</v>
      </c>
      <c r="BK136" s="294"/>
      <c r="BL136" s="294"/>
      <c r="BM136" s="294"/>
      <c r="BN136" s="294"/>
      <c r="BO136" s="294"/>
      <c r="BP136" s="294"/>
      <c r="BQ136" s="294"/>
      <c r="BR136" s="294"/>
      <c r="BS136" s="295"/>
      <c r="BT136" s="293" t="s">
        <v>463</v>
      </c>
      <c r="BU136" s="294"/>
      <c r="BV136" s="294"/>
      <c r="BW136" s="295"/>
      <c r="BX136" s="293" t="s">
        <v>448</v>
      </c>
      <c r="BY136" s="294"/>
      <c r="BZ136" s="294"/>
      <c r="CA136" s="295"/>
      <c r="CB136" s="191">
        <f>CB138+CB139</f>
        <v>231000</v>
      </c>
      <c r="CC136" s="192"/>
      <c r="CD136" s="192"/>
      <c r="CE136" s="192"/>
      <c r="CF136" s="192"/>
      <c r="CG136" s="192"/>
      <c r="CH136" s="192"/>
      <c r="CI136" s="193"/>
      <c r="CJ136" s="191">
        <f t="shared" ref="CJ136" si="35">CJ138</f>
        <v>201000</v>
      </c>
      <c r="CK136" s="192"/>
      <c r="CL136" s="192"/>
      <c r="CM136" s="192"/>
      <c r="CN136" s="192"/>
      <c r="CO136" s="192"/>
      <c r="CP136" s="192"/>
      <c r="CQ136" s="193"/>
      <c r="CR136" s="191">
        <f t="shared" ref="CR136" si="36">CR138</f>
        <v>201000</v>
      </c>
      <c r="CS136" s="192"/>
      <c r="CT136" s="192"/>
      <c r="CU136" s="192"/>
      <c r="CV136" s="192"/>
      <c r="CW136" s="192"/>
      <c r="CX136" s="192"/>
      <c r="CY136" s="193"/>
      <c r="CZ136" s="220" t="s">
        <v>54</v>
      </c>
      <c r="DA136" s="221"/>
      <c r="DB136" s="221"/>
      <c r="DC136" s="221"/>
      <c r="DD136" s="221"/>
      <c r="DE136" s="221"/>
      <c r="DF136" s="221"/>
      <c r="DG136" s="222"/>
    </row>
    <row r="137" spans="1:139" x14ac:dyDescent="0.2">
      <c r="A137" s="157" t="s">
        <v>124</v>
      </c>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8"/>
      <c r="AX137" s="153"/>
      <c r="AY137" s="154"/>
      <c r="AZ137" s="154"/>
      <c r="BA137" s="154"/>
      <c r="BB137" s="155"/>
      <c r="BC137" s="156"/>
      <c r="BD137" s="154"/>
      <c r="BE137" s="154"/>
      <c r="BF137" s="154"/>
      <c r="BG137" s="154"/>
      <c r="BH137" s="154"/>
      <c r="BI137" s="155"/>
      <c r="BJ137" s="296"/>
      <c r="BK137" s="297"/>
      <c r="BL137" s="297"/>
      <c r="BM137" s="297"/>
      <c r="BN137" s="297"/>
      <c r="BO137" s="297"/>
      <c r="BP137" s="297"/>
      <c r="BQ137" s="297"/>
      <c r="BR137" s="297"/>
      <c r="BS137" s="298"/>
      <c r="BT137" s="296"/>
      <c r="BU137" s="297"/>
      <c r="BV137" s="297"/>
      <c r="BW137" s="298"/>
      <c r="BX137" s="296"/>
      <c r="BY137" s="297"/>
      <c r="BZ137" s="297"/>
      <c r="CA137" s="298"/>
      <c r="CB137" s="200"/>
      <c r="CC137" s="201"/>
      <c r="CD137" s="201"/>
      <c r="CE137" s="201"/>
      <c r="CF137" s="201"/>
      <c r="CG137" s="201"/>
      <c r="CH137" s="201"/>
      <c r="CI137" s="202"/>
      <c r="CJ137" s="200"/>
      <c r="CK137" s="201"/>
      <c r="CL137" s="201"/>
      <c r="CM137" s="201"/>
      <c r="CN137" s="201"/>
      <c r="CO137" s="201"/>
      <c r="CP137" s="201"/>
      <c r="CQ137" s="202"/>
      <c r="CR137" s="200"/>
      <c r="CS137" s="201"/>
      <c r="CT137" s="201"/>
      <c r="CU137" s="201"/>
      <c r="CV137" s="201"/>
      <c r="CW137" s="201"/>
      <c r="CX137" s="201"/>
      <c r="CY137" s="202"/>
      <c r="CZ137" s="223"/>
      <c r="DA137" s="224"/>
      <c r="DB137" s="224"/>
      <c r="DC137" s="224"/>
      <c r="DD137" s="224"/>
      <c r="DE137" s="224"/>
      <c r="DF137" s="224"/>
      <c r="DG137" s="225"/>
    </row>
    <row r="138" spans="1:139" ht="12.95" customHeight="1" x14ac:dyDescent="0.2">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43"/>
      <c r="AY138" s="144"/>
      <c r="AZ138" s="144"/>
      <c r="BA138" s="144"/>
      <c r="BB138" s="145"/>
      <c r="BC138" s="147"/>
      <c r="BD138" s="144"/>
      <c r="BE138" s="144"/>
      <c r="BF138" s="144"/>
      <c r="BG138" s="144"/>
      <c r="BH138" s="144"/>
      <c r="BI138" s="145"/>
      <c r="BJ138" s="130" t="s">
        <v>464</v>
      </c>
      <c r="BK138" s="131"/>
      <c r="BL138" s="131"/>
      <c r="BM138" s="131"/>
      <c r="BN138" s="131"/>
      <c r="BO138" s="131"/>
      <c r="BP138" s="131"/>
      <c r="BQ138" s="131"/>
      <c r="BR138" s="131"/>
      <c r="BS138" s="132"/>
      <c r="BT138" s="130" t="s">
        <v>463</v>
      </c>
      <c r="BU138" s="131"/>
      <c r="BV138" s="131"/>
      <c r="BW138" s="132"/>
      <c r="BX138" s="130" t="s">
        <v>446</v>
      </c>
      <c r="BY138" s="131"/>
      <c r="BZ138" s="131"/>
      <c r="CA138" s="132"/>
      <c r="CB138" s="133">
        <v>221000</v>
      </c>
      <c r="CC138" s="133"/>
      <c r="CD138" s="133"/>
      <c r="CE138" s="133"/>
      <c r="CF138" s="133"/>
      <c r="CG138" s="133"/>
      <c r="CH138" s="133"/>
      <c r="CI138" s="133"/>
      <c r="CJ138" s="133">
        <v>201000</v>
      </c>
      <c r="CK138" s="133"/>
      <c r="CL138" s="133"/>
      <c r="CM138" s="133"/>
      <c r="CN138" s="133"/>
      <c r="CO138" s="133"/>
      <c r="CP138" s="133"/>
      <c r="CQ138" s="133"/>
      <c r="CR138" s="133">
        <v>201000</v>
      </c>
      <c r="CS138" s="133"/>
      <c r="CT138" s="133"/>
      <c r="CU138" s="133"/>
      <c r="CV138" s="133"/>
      <c r="CW138" s="133"/>
      <c r="CX138" s="133"/>
      <c r="CY138" s="133"/>
      <c r="CZ138" s="148" t="s">
        <v>54</v>
      </c>
      <c r="DA138" s="148"/>
      <c r="DB138" s="148"/>
      <c r="DC138" s="148"/>
      <c r="DD138" s="148"/>
      <c r="DE138" s="148"/>
      <c r="DF138" s="148"/>
      <c r="DG138" s="149"/>
    </row>
    <row r="139" spans="1:139" x14ac:dyDescent="0.2">
      <c r="A139" s="306" t="s">
        <v>125</v>
      </c>
      <c r="B139" s="306"/>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140" t="s">
        <v>117</v>
      </c>
      <c r="AY139" s="141"/>
      <c r="AZ139" s="141"/>
      <c r="BA139" s="141"/>
      <c r="BB139" s="142"/>
      <c r="BC139" s="146" t="s">
        <v>118</v>
      </c>
      <c r="BD139" s="141"/>
      <c r="BE139" s="141"/>
      <c r="BF139" s="141"/>
      <c r="BG139" s="141"/>
      <c r="BH139" s="141"/>
      <c r="BI139" s="142"/>
      <c r="BJ139" s="293" t="s">
        <v>464</v>
      </c>
      <c r="BK139" s="294"/>
      <c r="BL139" s="294"/>
      <c r="BM139" s="294"/>
      <c r="BN139" s="294"/>
      <c r="BO139" s="294"/>
      <c r="BP139" s="294"/>
      <c r="BQ139" s="294"/>
      <c r="BR139" s="294"/>
      <c r="BS139" s="295"/>
      <c r="BT139" s="293" t="s">
        <v>463</v>
      </c>
      <c r="BU139" s="294"/>
      <c r="BV139" s="294"/>
      <c r="BW139" s="295"/>
      <c r="BX139" s="293" t="s">
        <v>446</v>
      </c>
      <c r="BY139" s="294"/>
      <c r="BZ139" s="294"/>
      <c r="CA139" s="295"/>
      <c r="CB139" s="333">
        <v>10000</v>
      </c>
      <c r="CC139" s="334"/>
      <c r="CD139" s="334"/>
      <c r="CE139" s="334"/>
      <c r="CF139" s="334"/>
      <c r="CG139" s="334"/>
      <c r="CH139" s="334"/>
      <c r="CI139" s="335"/>
      <c r="CJ139" s="191"/>
      <c r="CK139" s="192"/>
      <c r="CL139" s="192"/>
      <c r="CM139" s="192"/>
      <c r="CN139" s="192"/>
      <c r="CO139" s="192"/>
      <c r="CP139" s="192"/>
      <c r="CQ139" s="193"/>
      <c r="CR139" s="191"/>
      <c r="CS139" s="192"/>
      <c r="CT139" s="192"/>
      <c r="CU139" s="192"/>
      <c r="CV139" s="192"/>
      <c r="CW139" s="192"/>
      <c r="CX139" s="192"/>
      <c r="CY139" s="193"/>
      <c r="CZ139" s="220" t="s">
        <v>54</v>
      </c>
      <c r="DA139" s="221"/>
      <c r="DB139" s="221"/>
      <c r="DC139" s="221"/>
      <c r="DD139" s="221"/>
      <c r="DE139" s="221"/>
      <c r="DF139" s="221"/>
      <c r="DG139" s="222"/>
    </row>
    <row r="140" spans="1:139" x14ac:dyDescent="0.2">
      <c r="A140" s="186" t="s">
        <v>126</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43"/>
      <c r="AY140" s="144"/>
      <c r="AZ140" s="144"/>
      <c r="BA140" s="144"/>
      <c r="BB140" s="145"/>
      <c r="BC140" s="147"/>
      <c r="BD140" s="144"/>
      <c r="BE140" s="144"/>
      <c r="BF140" s="144"/>
      <c r="BG140" s="144"/>
      <c r="BH140" s="144"/>
      <c r="BI140" s="145"/>
      <c r="BJ140" s="296"/>
      <c r="BK140" s="297"/>
      <c r="BL140" s="297"/>
      <c r="BM140" s="297"/>
      <c r="BN140" s="297"/>
      <c r="BO140" s="297"/>
      <c r="BP140" s="297"/>
      <c r="BQ140" s="297"/>
      <c r="BR140" s="297"/>
      <c r="BS140" s="298"/>
      <c r="BT140" s="296"/>
      <c r="BU140" s="297"/>
      <c r="BV140" s="297"/>
      <c r="BW140" s="298"/>
      <c r="BX140" s="296"/>
      <c r="BY140" s="297"/>
      <c r="BZ140" s="297"/>
      <c r="CA140" s="298"/>
      <c r="CB140" s="336"/>
      <c r="CC140" s="337"/>
      <c r="CD140" s="337"/>
      <c r="CE140" s="337"/>
      <c r="CF140" s="337"/>
      <c r="CG140" s="337"/>
      <c r="CH140" s="337"/>
      <c r="CI140" s="338"/>
      <c r="CJ140" s="200"/>
      <c r="CK140" s="201"/>
      <c r="CL140" s="201"/>
      <c r="CM140" s="201"/>
      <c r="CN140" s="201"/>
      <c r="CO140" s="201"/>
      <c r="CP140" s="201"/>
      <c r="CQ140" s="202"/>
      <c r="CR140" s="200"/>
      <c r="CS140" s="201"/>
      <c r="CT140" s="201"/>
      <c r="CU140" s="201"/>
      <c r="CV140" s="201"/>
      <c r="CW140" s="201"/>
      <c r="CX140" s="201"/>
      <c r="CY140" s="202"/>
      <c r="CZ140" s="223"/>
      <c r="DA140" s="224"/>
      <c r="DB140" s="224"/>
      <c r="DC140" s="224"/>
      <c r="DD140" s="224"/>
      <c r="DE140" s="224"/>
      <c r="DF140" s="224"/>
      <c r="DG140" s="225"/>
    </row>
    <row r="141" spans="1:139" ht="12.95" customHeight="1" x14ac:dyDescent="0.2">
      <c r="A141" s="307" t="s">
        <v>127</v>
      </c>
      <c r="B141" s="307"/>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307"/>
      <c r="AQ141" s="307"/>
      <c r="AR141" s="307"/>
      <c r="AS141" s="307"/>
      <c r="AT141" s="307"/>
      <c r="AU141" s="307"/>
      <c r="AV141" s="307"/>
      <c r="AW141" s="307"/>
      <c r="AX141" s="203" t="s">
        <v>120</v>
      </c>
      <c r="AY141" s="204"/>
      <c r="AZ141" s="204"/>
      <c r="BA141" s="204"/>
      <c r="BB141" s="204"/>
      <c r="BC141" s="204" t="s">
        <v>119</v>
      </c>
      <c r="BD141" s="204"/>
      <c r="BE141" s="204"/>
      <c r="BF141" s="204"/>
      <c r="BG141" s="204"/>
      <c r="BH141" s="204"/>
      <c r="BI141" s="204"/>
      <c r="BJ141" s="130"/>
      <c r="BK141" s="131"/>
      <c r="BL141" s="131"/>
      <c r="BM141" s="131"/>
      <c r="BN141" s="131"/>
      <c r="BO141" s="131"/>
      <c r="BP141" s="131"/>
      <c r="BQ141" s="131"/>
      <c r="BR141" s="131"/>
      <c r="BS141" s="132"/>
      <c r="BT141" s="130"/>
      <c r="BU141" s="131"/>
      <c r="BV141" s="131"/>
      <c r="BW141" s="132"/>
      <c r="BX141" s="130"/>
      <c r="BY141" s="131"/>
      <c r="BZ141" s="131"/>
      <c r="CA141" s="132"/>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48" t="s">
        <v>54</v>
      </c>
      <c r="DA141" s="148"/>
      <c r="DB141" s="148"/>
      <c r="DC141" s="148"/>
      <c r="DD141" s="148"/>
      <c r="DE141" s="148"/>
      <c r="DF141" s="148"/>
      <c r="DG141" s="149"/>
    </row>
    <row r="142" spans="1:139" ht="12.95" customHeight="1" x14ac:dyDescent="0.2">
      <c r="A142" s="226" t="s">
        <v>135</v>
      </c>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03" t="s">
        <v>128</v>
      </c>
      <c r="AY142" s="204"/>
      <c r="AZ142" s="204"/>
      <c r="BA142" s="204"/>
      <c r="BB142" s="204"/>
      <c r="BC142" s="204" t="s">
        <v>54</v>
      </c>
      <c r="BD142" s="204"/>
      <c r="BE142" s="204"/>
      <c r="BF142" s="204"/>
      <c r="BG142" s="204"/>
      <c r="BH142" s="204"/>
      <c r="BI142" s="204"/>
      <c r="BJ142" s="130"/>
      <c r="BK142" s="131"/>
      <c r="BL142" s="131"/>
      <c r="BM142" s="131"/>
      <c r="BN142" s="131"/>
      <c r="BO142" s="131"/>
      <c r="BP142" s="131"/>
      <c r="BQ142" s="131"/>
      <c r="BR142" s="131"/>
      <c r="BS142" s="132"/>
      <c r="BT142" s="130"/>
      <c r="BU142" s="131"/>
      <c r="BV142" s="131"/>
      <c r="BW142" s="132"/>
      <c r="BX142" s="130"/>
      <c r="BY142" s="131"/>
      <c r="BZ142" s="131"/>
      <c r="CA142" s="132"/>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48" t="s">
        <v>54</v>
      </c>
      <c r="DA142" s="148"/>
      <c r="DB142" s="148"/>
      <c r="DC142" s="148"/>
      <c r="DD142" s="148"/>
      <c r="DE142" s="148"/>
      <c r="DF142" s="148"/>
      <c r="DG142" s="149"/>
    </row>
    <row r="143" spans="1:139" x14ac:dyDescent="0.2">
      <c r="A143" s="306" t="s">
        <v>71</v>
      </c>
      <c r="B143" s="306"/>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c r="AQ143" s="306"/>
      <c r="AR143" s="306"/>
      <c r="AS143" s="306"/>
      <c r="AT143" s="306"/>
      <c r="AU143" s="306"/>
      <c r="AV143" s="306"/>
      <c r="AW143" s="306"/>
      <c r="AX143" s="140" t="s">
        <v>129</v>
      </c>
      <c r="AY143" s="141"/>
      <c r="AZ143" s="141"/>
      <c r="BA143" s="141"/>
      <c r="BB143" s="142"/>
      <c r="BC143" s="146" t="s">
        <v>283</v>
      </c>
      <c r="BD143" s="141"/>
      <c r="BE143" s="141"/>
      <c r="BF143" s="141"/>
      <c r="BG143" s="141"/>
      <c r="BH143" s="141"/>
      <c r="BI143" s="142"/>
      <c r="BJ143" s="293"/>
      <c r="BK143" s="294"/>
      <c r="BL143" s="294"/>
      <c r="BM143" s="294"/>
      <c r="BN143" s="294"/>
      <c r="BO143" s="294"/>
      <c r="BP143" s="294"/>
      <c r="BQ143" s="294"/>
      <c r="BR143" s="294"/>
      <c r="BS143" s="295"/>
      <c r="BT143" s="293"/>
      <c r="BU143" s="294"/>
      <c r="BV143" s="294"/>
      <c r="BW143" s="295"/>
      <c r="BX143" s="293"/>
      <c r="BY143" s="294"/>
      <c r="BZ143" s="294"/>
      <c r="CA143" s="295"/>
      <c r="CB143" s="191"/>
      <c r="CC143" s="192"/>
      <c r="CD143" s="192"/>
      <c r="CE143" s="192"/>
      <c r="CF143" s="192"/>
      <c r="CG143" s="192"/>
      <c r="CH143" s="192"/>
      <c r="CI143" s="193"/>
      <c r="CJ143" s="191"/>
      <c r="CK143" s="192"/>
      <c r="CL143" s="192"/>
      <c r="CM143" s="192"/>
      <c r="CN143" s="192"/>
      <c r="CO143" s="192"/>
      <c r="CP143" s="192"/>
      <c r="CQ143" s="193"/>
      <c r="CR143" s="191"/>
      <c r="CS143" s="192"/>
      <c r="CT143" s="192"/>
      <c r="CU143" s="192"/>
      <c r="CV143" s="192"/>
      <c r="CW143" s="192"/>
      <c r="CX143" s="192"/>
      <c r="CY143" s="193"/>
      <c r="CZ143" s="194"/>
      <c r="DA143" s="195"/>
      <c r="DB143" s="195"/>
      <c r="DC143" s="195"/>
      <c r="DD143" s="195"/>
      <c r="DE143" s="195"/>
      <c r="DF143" s="195"/>
      <c r="DG143" s="196"/>
    </row>
    <row r="144" spans="1:139" x14ac:dyDescent="0.2">
      <c r="A144" s="186" t="s">
        <v>282</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43"/>
      <c r="AY144" s="144"/>
      <c r="AZ144" s="144"/>
      <c r="BA144" s="144"/>
      <c r="BB144" s="145"/>
      <c r="BC144" s="147"/>
      <c r="BD144" s="144"/>
      <c r="BE144" s="144"/>
      <c r="BF144" s="144"/>
      <c r="BG144" s="144"/>
      <c r="BH144" s="144"/>
      <c r="BI144" s="145"/>
      <c r="BJ144" s="296"/>
      <c r="BK144" s="297"/>
      <c r="BL144" s="297"/>
      <c r="BM144" s="297"/>
      <c r="BN144" s="297"/>
      <c r="BO144" s="297"/>
      <c r="BP144" s="297"/>
      <c r="BQ144" s="297"/>
      <c r="BR144" s="297"/>
      <c r="BS144" s="298"/>
      <c r="BT144" s="296"/>
      <c r="BU144" s="297"/>
      <c r="BV144" s="297"/>
      <c r="BW144" s="298"/>
      <c r="BX144" s="296"/>
      <c r="BY144" s="297"/>
      <c r="BZ144" s="297"/>
      <c r="CA144" s="298"/>
      <c r="CB144" s="200"/>
      <c r="CC144" s="201"/>
      <c r="CD144" s="201"/>
      <c r="CE144" s="201"/>
      <c r="CF144" s="201"/>
      <c r="CG144" s="201"/>
      <c r="CH144" s="201"/>
      <c r="CI144" s="202"/>
      <c r="CJ144" s="200"/>
      <c r="CK144" s="201"/>
      <c r="CL144" s="201"/>
      <c r="CM144" s="201"/>
      <c r="CN144" s="201"/>
      <c r="CO144" s="201"/>
      <c r="CP144" s="201"/>
      <c r="CQ144" s="202"/>
      <c r="CR144" s="200"/>
      <c r="CS144" s="201"/>
      <c r="CT144" s="201"/>
      <c r="CU144" s="201"/>
      <c r="CV144" s="201"/>
      <c r="CW144" s="201"/>
      <c r="CX144" s="201"/>
      <c r="CY144" s="202"/>
      <c r="CZ144" s="217"/>
      <c r="DA144" s="218"/>
      <c r="DB144" s="218"/>
      <c r="DC144" s="218"/>
      <c r="DD144" s="218"/>
      <c r="DE144" s="218"/>
      <c r="DF144" s="218"/>
      <c r="DG144" s="219"/>
    </row>
    <row r="145" spans="1:111" ht="12.95" customHeight="1" x14ac:dyDescent="0.2">
      <c r="A145" s="307" t="s">
        <v>284</v>
      </c>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203" t="s">
        <v>132</v>
      </c>
      <c r="AY145" s="204"/>
      <c r="AZ145" s="204"/>
      <c r="BA145" s="204"/>
      <c r="BB145" s="204"/>
      <c r="BC145" s="204" t="s">
        <v>285</v>
      </c>
      <c r="BD145" s="204"/>
      <c r="BE145" s="204"/>
      <c r="BF145" s="204"/>
      <c r="BG145" s="204"/>
      <c r="BH145" s="204"/>
      <c r="BI145" s="204"/>
      <c r="BJ145" s="130"/>
      <c r="BK145" s="131"/>
      <c r="BL145" s="131"/>
      <c r="BM145" s="131"/>
      <c r="BN145" s="131"/>
      <c r="BO145" s="131"/>
      <c r="BP145" s="131"/>
      <c r="BQ145" s="131"/>
      <c r="BR145" s="131"/>
      <c r="BS145" s="132"/>
      <c r="BT145" s="130"/>
      <c r="BU145" s="131"/>
      <c r="BV145" s="131"/>
      <c r="BW145" s="132"/>
      <c r="BX145" s="130"/>
      <c r="BY145" s="131"/>
      <c r="BZ145" s="131"/>
      <c r="CA145" s="132"/>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59"/>
      <c r="DA145" s="159"/>
      <c r="DB145" s="159"/>
      <c r="DC145" s="159"/>
      <c r="DD145" s="159"/>
      <c r="DE145" s="159"/>
      <c r="DF145" s="159"/>
      <c r="DG145" s="160"/>
    </row>
    <row r="146" spans="1:111" x14ac:dyDescent="0.2">
      <c r="A146" s="306" t="s">
        <v>286</v>
      </c>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140" t="s">
        <v>133</v>
      </c>
      <c r="AY146" s="141"/>
      <c r="AZ146" s="141"/>
      <c r="BA146" s="141"/>
      <c r="BB146" s="142"/>
      <c r="BC146" s="146" t="s">
        <v>288</v>
      </c>
      <c r="BD146" s="141"/>
      <c r="BE146" s="141"/>
      <c r="BF146" s="141"/>
      <c r="BG146" s="141"/>
      <c r="BH146" s="141"/>
      <c r="BI146" s="142"/>
      <c r="BJ146" s="293"/>
      <c r="BK146" s="294"/>
      <c r="BL146" s="294"/>
      <c r="BM146" s="294"/>
      <c r="BN146" s="294"/>
      <c r="BO146" s="294"/>
      <c r="BP146" s="294"/>
      <c r="BQ146" s="294"/>
      <c r="BR146" s="294"/>
      <c r="BS146" s="295"/>
      <c r="BT146" s="293"/>
      <c r="BU146" s="294"/>
      <c r="BV146" s="294"/>
      <c r="BW146" s="295"/>
      <c r="BX146" s="293"/>
      <c r="BY146" s="294"/>
      <c r="BZ146" s="294"/>
      <c r="CA146" s="295"/>
      <c r="CB146" s="191"/>
      <c r="CC146" s="192"/>
      <c r="CD146" s="192"/>
      <c r="CE146" s="192"/>
      <c r="CF146" s="192"/>
      <c r="CG146" s="192"/>
      <c r="CH146" s="192"/>
      <c r="CI146" s="193"/>
      <c r="CJ146" s="191"/>
      <c r="CK146" s="192"/>
      <c r="CL146" s="192"/>
      <c r="CM146" s="192"/>
      <c r="CN146" s="192"/>
      <c r="CO146" s="192"/>
      <c r="CP146" s="192"/>
      <c r="CQ146" s="193"/>
      <c r="CR146" s="191"/>
      <c r="CS146" s="192"/>
      <c r="CT146" s="192"/>
      <c r="CU146" s="192"/>
      <c r="CV146" s="192"/>
      <c r="CW146" s="192"/>
      <c r="CX146" s="192"/>
      <c r="CY146" s="193"/>
      <c r="CZ146" s="194"/>
      <c r="DA146" s="195"/>
      <c r="DB146" s="195"/>
      <c r="DC146" s="195"/>
      <c r="DD146" s="195"/>
      <c r="DE146" s="195"/>
      <c r="DF146" s="195"/>
      <c r="DG146" s="196"/>
    </row>
    <row r="147" spans="1:111" x14ac:dyDescent="0.2">
      <c r="A147" s="186" t="s">
        <v>287</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43"/>
      <c r="AY147" s="144"/>
      <c r="AZ147" s="144"/>
      <c r="BA147" s="144"/>
      <c r="BB147" s="145"/>
      <c r="BC147" s="147"/>
      <c r="BD147" s="144"/>
      <c r="BE147" s="144"/>
      <c r="BF147" s="144"/>
      <c r="BG147" s="144"/>
      <c r="BH147" s="144"/>
      <c r="BI147" s="145"/>
      <c r="BJ147" s="296"/>
      <c r="BK147" s="297"/>
      <c r="BL147" s="297"/>
      <c r="BM147" s="297"/>
      <c r="BN147" s="297"/>
      <c r="BO147" s="297"/>
      <c r="BP147" s="297"/>
      <c r="BQ147" s="297"/>
      <c r="BR147" s="297"/>
      <c r="BS147" s="298"/>
      <c r="BT147" s="296"/>
      <c r="BU147" s="297"/>
      <c r="BV147" s="297"/>
      <c r="BW147" s="298"/>
      <c r="BX147" s="296"/>
      <c r="BY147" s="297"/>
      <c r="BZ147" s="297"/>
      <c r="CA147" s="298"/>
      <c r="CB147" s="200"/>
      <c r="CC147" s="201"/>
      <c r="CD147" s="201"/>
      <c r="CE147" s="201"/>
      <c r="CF147" s="201"/>
      <c r="CG147" s="201"/>
      <c r="CH147" s="201"/>
      <c r="CI147" s="202"/>
      <c r="CJ147" s="200"/>
      <c r="CK147" s="201"/>
      <c r="CL147" s="201"/>
      <c r="CM147" s="201"/>
      <c r="CN147" s="201"/>
      <c r="CO147" s="201"/>
      <c r="CP147" s="201"/>
      <c r="CQ147" s="202"/>
      <c r="CR147" s="200"/>
      <c r="CS147" s="201"/>
      <c r="CT147" s="201"/>
      <c r="CU147" s="201"/>
      <c r="CV147" s="201"/>
      <c r="CW147" s="201"/>
      <c r="CX147" s="201"/>
      <c r="CY147" s="202"/>
      <c r="CZ147" s="217"/>
      <c r="DA147" s="218"/>
      <c r="DB147" s="218"/>
      <c r="DC147" s="218"/>
      <c r="DD147" s="218"/>
      <c r="DE147" s="218"/>
      <c r="DF147" s="218"/>
      <c r="DG147" s="219"/>
    </row>
    <row r="148" spans="1:111" ht="12.95" customHeight="1" x14ac:dyDescent="0.2">
      <c r="A148" s="306" t="s">
        <v>136</v>
      </c>
      <c r="B148" s="306"/>
      <c r="C148" s="306"/>
      <c r="D148" s="306"/>
      <c r="E148" s="306"/>
      <c r="F148" s="306"/>
      <c r="G148" s="306"/>
      <c r="H148" s="306"/>
      <c r="I148" s="306"/>
      <c r="J148" s="30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140" t="s">
        <v>289</v>
      </c>
      <c r="AY148" s="141"/>
      <c r="AZ148" s="141"/>
      <c r="BA148" s="141"/>
      <c r="BB148" s="142"/>
      <c r="BC148" s="146" t="s">
        <v>130</v>
      </c>
      <c r="BD148" s="141"/>
      <c r="BE148" s="141"/>
      <c r="BF148" s="141"/>
      <c r="BG148" s="141"/>
      <c r="BH148" s="141"/>
      <c r="BI148" s="142"/>
      <c r="BJ148" s="130"/>
      <c r="BK148" s="131"/>
      <c r="BL148" s="131"/>
      <c r="BM148" s="131"/>
      <c r="BN148" s="131"/>
      <c r="BO148" s="131"/>
      <c r="BP148" s="131"/>
      <c r="BQ148" s="131"/>
      <c r="BR148" s="131"/>
      <c r="BS148" s="132"/>
      <c r="BT148" s="130"/>
      <c r="BU148" s="131"/>
      <c r="BV148" s="131"/>
      <c r="BW148" s="132"/>
      <c r="BX148" s="130"/>
      <c r="BY148" s="131"/>
      <c r="BZ148" s="131"/>
      <c r="CA148" s="132"/>
      <c r="CB148" s="191"/>
      <c r="CC148" s="192"/>
      <c r="CD148" s="192"/>
      <c r="CE148" s="192"/>
      <c r="CF148" s="192"/>
      <c r="CG148" s="192"/>
      <c r="CH148" s="192"/>
      <c r="CI148" s="193"/>
      <c r="CJ148" s="191"/>
      <c r="CK148" s="192"/>
      <c r="CL148" s="192"/>
      <c r="CM148" s="192"/>
      <c r="CN148" s="192"/>
      <c r="CO148" s="192"/>
      <c r="CP148" s="192"/>
      <c r="CQ148" s="193"/>
      <c r="CR148" s="191"/>
      <c r="CS148" s="192"/>
      <c r="CT148" s="192"/>
      <c r="CU148" s="192"/>
      <c r="CV148" s="192"/>
      <c r="CW148" s="192"/>
      <c r="CX148" s="192"/>
      <c r="CY148" s="193"/>
      <c r="CZ148" s="194"/>
      <c r="DA148" s="195"/>
      <c r="DB148" s="195"/>
      <c r="DC148" s="195"/>
      <c r="DD148" s="195"/>
      <c r="DE148" s="195"/>
      <c r="DF148" s="195"/>
      <c r="DG148" s="196"/>
    </row>
    <row r="149" spans="1:111" ht="12.95" customHeight="1" x14ac:dyDescent="0.2">
      <c r="A149" s="306" t="s">
        <v>137</v>
      </c>
      <c r="B149" s="306"/>
      <c r="C149" s="306"/>
      <c r="D149" s="306"/>
      <c r="E149" s="306"/>
      <c r="F149" s="306"/>
      <c r="G149" s="306"/>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140" t="s">
        <v>290</v>
      </c>
      <c r="AY149" s="141"/>
      <c r="AZ149" s="141"/>
      <c r="BA149" s="141"/>
      <c r="BB149" s="142"/>
      <c r="BC149" s="146" t="s">
        <v>131</v>
      </c>
      <c r="BD149" s="141"/>
      <c r="BE149" s="141"/>
      <c r="BF149" s="141"/>
      <c r="BG149" s="141"/>
      <c r="BH149" s="141"/>
      <c r="BI149" s="142"/>
      <c r="BJ149" s="130"/>
      <c r="BK149" s="131"/>
      <c r="BL149" s="131"/>
      <c r="BM149" s="131"/>
      <c r="BN149" s="131"/>
      <c r="BO149" s="131"/>
      <c r="BP149" s="131"/>
      <c r="BQ149" s="131"/>
      <c r="BR149" s="131"/>
      <c r="BS149" s="132"/>
      <c r="BT149" s="130"/>
      <c r="BU149" s="131"/>
      <c r="BV149" s="131"/>
      <c r="BW149" s="132"/>
      <c r="BX149" s="130"/>
      <c r="BY149" s="131"/>
      <c r="BZ149" s="131"/>
      <c r="CA149" s="132"/>
      <c r="CB149" s="191"/>
      <c r="CC149" s="192"/>
      <c r="CD149" s="192"/>
      <c r="CE149" s="192"/>
      <c r="CF149" s="192"/>
      <c r="CG149" s="192"/>
      <c r="CH149" s="192"/>
      <c r="CI149" s="193"/>
      <c r="CJ149" s="191"/>
      <c r="CK149" s="192"/>
      <c r="CL149" s="192"/>
      <c r="CM149" s="192"/>
      <c r="CN149" s="192"/>
      <c r="CO149" s="192"/>
      <c r="CP149" s="192"/>
      <c r="CQ149" s="193"/>
      <c r="CR149" s="191"/>
      <c r="CS149" s="192"/>
      <c r="CT149" s="192"/>
      <c r="CU149" s="192"/>
      <c r="CV149" s="192"/>
      <c r="CW149" s="192"/>
      <c r="CX149" s="192"/>
      <c r="CY149" s="193"/>
      <c r="CZ149" s="194"/>
      <c r="DA149" s="195"/>
      <c r="DB149" s="195"/>
      <c r="DC149" s="195"/>
      <c r="DD149" s="195"/>
      <c r="DE149" s="195"/>
      <c r="DF149" s="195"/>
      <c r="DG149" s="196"/>
    </row>
    <row r="150" spans="1:111" x14ac:dyDescent="0.2">
      <c r="A150" s="306" t="s">
        <v>291</v>
      </c>
      <c r="B150" s="306"/>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6"/>
      <c r="AK150" s="306"/>
      <c r="AL150" s="306"/>
      <c r="AM150" s="306"/>
      <c r="AN150" s="306"/>
      <c r="AO150" s="306"/>
      <c r="AP150" s="306"/>
      <c r="AQ150" s="306"/>
      <c r="AR150" s="306"/>
      <c r="AS150" s="306"/>
      <c r="AT150" s="306"/>
      <c r="AU150" s="306"/>
      <c r="AV150" s="306"/>
      <c r="AW150" s="306"/>
      <c r="AX150" s="140" t="s">
        <v>292</v>
      </c>
      <c r="AY150" s="141"/>
      <c r="AZ150" s="141"/>
      <c r="BA150" s="141"/>
      <c r="BB150" s="142"/>
      <c r="BC150" s="146" t="s">
        <v>134</v>
      </c>
      <c r="BD150" s="141"/>
      <c r="BE150" s="141"/>
      <c r="BF150" s="141"/>
      <c r="BG150" s="141"/>
      <c r="BH150" s="141"/>
      <c r="BI150" s="142"/>
      <c r="BJ150" s="293"/>
      <c r="BK150" s="294"/>
      <c r="BL150" s="294"/>
      <c r="BM150" s="294"/>
      <c r="BN150" s="294"/>
      <c r="BO150" s="294"/>
      <c r="BP150" s="294"/>
      <c r="BQ150" s="294"/>
      <c r="BR150" s="294"/>
      <c r="BS150" s="295"/>
      <c r="BT150" s="293"/>
      <c r="BU150" s="294"/>
      <c r="BV150" s="294"/>
      <c r="BW150" s="295"/>
      <c r="BX150" s="293"/>
      <c r="BY150" s="294"/>
      <c r="BZ150" s="294"/>
      <c r="CA150" s="295"/>
      <c r="CB150" s="191"/>
      <c r="CC150" s="192"/>
      <c r="CD150" s="192"/>
      <c r="CE150" s="192"/>
      <c r="CF150" s="192"/>
      <c r="CG150" s="192"/>
      <c r="CH150" s="192"/>
      <c r="CI150" s="193"/>
      <c r="CJ150" s="191"/>
      <c r="CK150" s="192"/>
      <c r="CL150" s="192"/>
      <c r="CM150" s="192"/>
      <c r="CN150" s="192"/>
      <c r="CO150" s="192"/>
      <c r="CP150" s="192"/>
      <c r="CQ150" s="193"/>
      <c r="CR150" s="191"/>
      <c r="CS150" s="192"/>
      <c r="CT150" s="192"/>
      <c r="CU150" s="192"/>
      <c r="CV150" s="192"/>
      <c r="CW150" s="192"/>
      <c r="CX150" s="192"/>
      <c r="CY150" s="193"/>
      <c r="CZ150" s="194"/>
      <c r="DA150" s="195"/>
      <c r="DB150" s="195"/>
      <c r="DC150" s="195"/>
      <c r="DD150" s="195"/>
      <c r="DE150" s="195"/>
      <c r="DF150" s="195"/>
      <c r="DG150" s="196"/>
    </row>
    <row r="151" spans="1:111" x14ac:dyDescent="0.2">
      <c r="A151" s="186" t="s">
        <v>138</v>
      </c>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43"/>
      <c r="AY151" s="144"/>
      <c r="AZ151" s="144"/>
      <c r="BA151" s="144"/>
      <c r="BB151" s="145"/>
      <c r="BC151" s="147"/>
      <c r="BD151" s="144"/>
      <c r="BE151" s="144"/>
      <c r="BF151" s="144"/>
      <c r="BG151" s="144"/>
      <c r="BH151" s="144"/>
      <c r="BI151" s="145"/>
      <c r="BJ151" s="296"/>
      <c r="BK151" s="297"/>
      <c r="BL151" s="297"/>
      <c r="BM151" s="297"/>
      <c r="BN151" s="297"/>
      <c r="BO151" s="297"/>
      <c r="BP151" s="297"/>
      <c r="BQ151" s="297"/>
      <c r="BR151" s="297"/>
      <c r="BS151" s="298"/>
      <c r="BT151" s="296"/>
      <c r="BU151" s="297"/>
      <c r="BV151" s="297"/>
      <c r="BW151" s="298"/>
      <c r="BX151" s="296"/>
      <c r="BY151" s="297"/>
      <c r="BZ151" s="297"/>
      <c r="CA151" s="298"/>
      <c r="CB151" s="200"/>
      <c r="CC151" s="201"/>
      <c r="CD151" s="201"/>
      <c r="CE151" s="201"/>
      <c r="CF151" s="201"/>
      <c r="CG151" s="201"/>
      <c r="CH151" s="201"/>
      <c r="CI151" s="202"/>
      <c r="CJ151" s="200"/>
      <c r="CK151" s="201"/>
      <c r="CL151" s="201"/>
      <c r="CM151" s="201"/>
      <c r="CN151" s="201"/>
      <c r="CO151" s="201"/>
      <c r="CP151" s="201"/>
      <c r="CQ151" s="202"/>
      <c r="CR151" s="200"/>
      <c r="CS151" s="201"/>
      <c r="CT151" s="201"/>
      <c r="CU151" s="201"/>
      <c r="CV151" s="201"/>
      <c r="CW151" s="201"/>
      <c r="CX151" s="201"/>
      <c r="CY151" s="202"/>
      <c r="CZ151" s="217"/>
      <c r="DA151" s="218"/>
      <c r="DB151" s="218"/>
      <c r="DC151" s="218"/>
      <c r="DD151" s="218"/>
      <c r="DE151" s="218"/>
      <c r="DF151" s="218"/>
      <c r="DG151" s="219"/>
    </row>
    <row r="152" spans="1:111" ht="12.95" customHeight="1" x14ac:dyDescent="0.2">
      <c r="A152" s="226" t="s">
        <v>144</v>
      </c>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03" t="s">
        <v>139</v>
      </c>
      <c r="AY152" s="204"/>
      <c r="AZ152" s="204"/>
      <c r="BA152" s="204"/>
      <c r="BB152" s="204"/>
      <c r="BC152" s="204" t="s">
        <v>54</v>
      </c>
      <c r="BD152" s="204"/>
      <c r="BE152" s="204"/>
      <c r="BF152" s="204"/>
      <c r="BG152" s="204"/>
      <c r="BH152" s="204"/>
      <c r="BI152" s="204"/>
      <c r="BJ152" s="130"/>
      <c r="BK152" s="131"/>
      <c r="BL152" s="131"/>
      <c r="BM152" s="131"/>
      <c r="BN152" s="131"/>
      <c r="BO152" s="131"/>
      <c r="BP152" s="131"/>
      <c r="BQ152" s="131"/>
      <c r="BR152" s="131"/>
      <c r="BS152" s="132"/>
      <c r="BT152" s="130"/>
      <c r="BU152" s="131"/>
      <c r="BV152" s="131"/>
      <c r="BW152" s="132"/>
      <c r="BX152" s="130"/>
      <c r="BY152" s="131"/>
      <c r="BZ152" s="131"/>
      <c r="CA152" s="132"/>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48" t="s">
        <v>54</v>
      </c>
      <c r="DA152" s="148"/>
      <c r="DB152" s="148"/>
      <c r="DC152" s="148"/>
      <c r="DD152" s="148"/>
      <c r="DE152" s="148"/>
      <c r="DF152" s="148"/>
      <c r="DG152" s="149"/>
    </row>
    <row r="153" spans="1:111" x14ac:dyDescent="0.2">
      <c r="A153" s="306" t="s">
        <v>142</v>
      </c>
      <c r="B153" s="306"/>
      <c r="C153" s="306"/>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140" t="s">
        <v>140</v>
      </c>
      <c r="AY153" s="141"/>
      <c r="AZ153" s="141"/>
      <c r="BA153" s="141"/>
      <c r="BB153" s="142"/>
      <c r="BC153" s="146" t="s">
        <v>141</v>
      </c>
      <c r="BD153" s="141"/>
      <c r="BE153" s="141"/>
      <c r="BF153" s="141"/>
      <c r="BG153" s="141"/>
      <c r="BH153" s="141"/>
      <c r="BI153" s="142"/>
      <c r="BJ153" s="293"/>
      <c r="BK153" s="294"/>
      <c r="BL153" s="294"/>
      <c r="BM153" s="294"/>
      <c r="BN153" s="294"/>
      <c r="BO153" s="294"/>
      <c r="BP153" s="294"/>
      <c r="BQ153" s="294"/>
      <c r="BR153" s="294"/>
      <c r="BS153" s="295"/>
      <c r="BT153" s="293"/>
      <c r="BU153" s="294"/>
      <c r="BV153" s="294"/>
      <c r="BW153" s="295"/>
      <c r="BX153" s="293"/>
      <c r="BY153" s="294"/>
      <c r="BZ153" s="294"/>
      <c r="CA153" s="295"/>
      <c r="CB153" s="191"/>
      <c r="CC153" s="192"/>
      <c r="CD153" s="192"/>
      <c r="CE153" s="192"/>
      <c r="CF153" s="192"/>
      <c r="CG153" s="192"/>
      <c r="CH153" s="192"/>
      <c r="CI153" s="193"/>
      <c r="CJ153" s="191"/>
      <c r="CK153" s="192"/>
      <c r="CL153" s="192"/>
      <c r="CM153" s="192"/>
      <c r="CN153" s="192"/>
      <c r="CO153" s="192"/>
      <c r="CP153" s="192"/>
      <c r="CQ153" s="193"/>
      <c r="CR153" s="191"/>
      <c r="CS153" s="192"/>
      <c r="CT153" s="192"/>
      <c r="CU153" s="192"/>
      <c r="CV153" s="192"/>
      <c r="CW153" s="192"/>
      <c r="CX153" s="192"/>
      <c r="CY153" s="193"/>
      <c r="CZ153" s="220" t="s">
        <v>54</v>
      </c>
      <c r="DA153" s="221"/>
      <c r="DB153" s="221"/>
      <c r="DC153" s="221"/>
      <c r="DD153" s="221"/>
      <c r="DE153" s="221"/>
      <c r="DF153" s="221"/>
      <c r="DG153" s="222"/>
    </row>
    <row r="154" spans="1:111" x14ac:dyDescent="0.2">
      <c r="A154" s="186" t="s">
        <v>143</v>
      </c>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43"/>
      <c r="AY154" s="144"/>
      <c r="AZ154" s="144"/>
      <c r="BA154" s="144"/>
      <c r="BB154" s="145"/>
      <c r="BC154" s="147"/>
      <c r="BD154" s="144"/>
      <c r="BE154" s="144"/>
      <c r="BF154" s="144"/>
      <c r="BG154" s="144"/>
      <c r="BH154" s="144"/>
      <c r="BI154" s="145"/>
      <c r="BJ154" s="296"/>
      <c r="BK154" s="297"/>
      <c r="BL154" s="297"/>
      <c r="BM154" s="297"/>
      <c r="BN154" s="297"/>
      <c r="BO154" s="297"/>
      <c r="BP154" s="297"/>
      <c r="BQ154" s="297"/>
      <c r="BR154" s="297"/>
      <c r="BS154" s="298"/>
      <c r="BT154" s="296"/>
      <c r="BU154" s="297"/>
      <c r="BV154" s="297"/>
      <c r="BW154" s="298"/>
      <c r="BX154" s="296"/>
      <c r="BY154" s="297"/>
      <c r="BZ154" s="297"/>
      <c r="CA154" s="298"/>
      <c r="CB154" s="200"/>
      <c r="CC154" s="201"/>
      <c r="CD154" s="201"/>
      <c r="CE154" s="201"/>
      <c r="CF154" s="201"/>
      <c r="CG154" s="201"/>
      <c r="CH154" s="201"/>
      <c r="CI154" s="202"/>
      <c r="CJ154" s="200"/>
      <c r="CK154" s="201"/>
      <c r="CL154" s="201"/>
      <c r="CM154" s="201"/>
      <c r="CN154" s="201"/>
      <c r="CO154" s="201"/>
      <c r="CP154" s="201"/>
      <c r="CQ154" s="202"/>
      <c r="CR154" s="200"/>
      <c r="CS154" s="201"/>
      <c r="CT154" s="201"/>
      <c r="CU154" s="201"/>
      <c r="CV154" s="201"/>
      <c r="CW154" s="201"/>
      <c r="CX154" s="201"/>
      <c r="CY154" s="202"/>
      <c r="CZ154" s="223"/>
      <c r="DA154" s="224"/>
      <c r="DB154" s="224"/>
      <c r="DC154" s="224"/>
      <c r="DD154" s="224"/>
      <c r="DE154" s="224"/>
      <c r="DF154" s="224"/>
      <c r="DG154" s="225"/>
    </row>
    <row r="155" spans="1:111" ht="12.95" customHeight="1" x14ac:dyDescent="0.2">
      <c r="A155" s="226" t="s">
        <v>331</v>
      </c>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03" t="s">
        <v>145</v>
      </c>
      <c r="AY155" s="204"/>
      <c r="AZ155" s="204"/>
      <c r="BA155" s="204"/>
      <c r="BB155" s="204"/>
      <c r="BC155" s="204" t="s">
        <v>54</v>
      </c>
      <c r="BD155" s="204"/>
      <c r="BE155" s="204"/>
      <c r="BF155" s="204"/>
      <c r="BG155" s="204"/>
      <c r="BH155" s="204"/>
      <c r="BI155" s="204"/>
      <c r="BJ155" s="130"/>
      <c r="BK155" s="131"/>
      <c r="BL155" s="131"/>
      <c r="BM155" s="131"/>
      <c r="BN155" s="131"/>
      <c r="BO155" s="131"/>
      <c r="BP155" s="131"/>
      <c r="BQ155" s="131"/>
      <c r="BR155" s="131"/>
      <c r="BS155" s="132"/>
      <c r="BT155" s="130"/>
      <c r="BU155" s="131"/>
      <c r="BV155" s="131"/>
      <c r="BW155" s="132"/>
      <c r="BX155" s="130"/>
      <c r="BY155" s="131"/>
      <c r="BZ155" s="131"/>
      <c r="CA155" s="132"/>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4"/>
      <c r="DA155" s="135"/>
      <c r="DB155" s="135"/>
      <c r="DC155" s="135"/>
      <c r="DD155" s="135"/>
      <c r="DE155" s="135"/>
      <c r="DF155" s="135"/>
      <c r="DG155" s="136"/>
    </row>
    <row r="156" spans="1:111" x14ac:dyDescent="0.2">
      <c r="A156" s="306" t="s">
        <v>47</v>
      </c>
      <c r="B156" s="306"/>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140" t="s">
        <v>146</v>
      </c>
      <c r="AY156" s="141"/>
      <c r="AZ156" s="141"/>
      <c r="BA156" s="141"/>
      <c r="BB156" s="142"/>
      <c r="BC156" s="146" t="s">
        <v>147</v>
      </c>
      <c r="BD156" s="141"/>
      <c r="BE156" s="141"/>
      <c r="BF156" s="141"/>
      <c r="BG156" s="141"/>
      <c r="BH156" s="141"/>
      <c r="BI156" s="142"/>
      <c r="BJ156" s="293"/>
      <c r="BK156" s="294"/>
      <c r="BL156" s="294"/>
      <c r="BM156" s="294"/>
      <c r="BN156" s="294"/>
      <c r="BO156" s="294"/>
      <c r="BP156" s="294"/>
      <c r="BQ156" s="294"/>
      <c r="BR156" s="294"/>
      <c r="BS156" s="295"/>
      <c r="BT156" s="293"/>
      <c r="BU156" s="294"/>
      <c r="BV156" s="294"/>
      <c r="BW156" s="295"/>
      <c r="BX156" s="293"/>
      <c r="BY156" s="294"/>
      <c r="BZ156" s="294"/>
      <c r="CA156" s="295"/>
      <c r="CB156" s="191"/>
      <c r="CC156" s="192"/>
      <c r="CD156" s="192"/>
      <c r="CE156" s="192"/>
      <c r="CF156" s="192"/>
      <c r="CG156" s="192"/>
      <c r="CH156" s="192"/>
      <c r="CI156" s="193"/>
      <c r="CJ156" s="191"/>
      <c r="CK156" s="192"/>
      <c r="CL156" s="192"/>
      <c r="CM156" s="192"/>
      <c r="CN156" s="192"/>
      <c r="CO156" s="192"/>
      <c r="CP156" s="192"/>
      <c r="CQ156" s="193"/>
      <c r="CR156" s="191"/>
      <c r="CS156" s="192"/>
      <c r="CT156" s="192"/>
      <c r="CU156" s="192"/>
      <c r="CV156" s="192"/>
      <c r="CW156" s="192"/>
      <c r="CX156" s="192"/>
      <c r="CY156" s="193"/>
      <c r="CZ156" s="194"/>
      <c r="DA156" s="195"/>
      <c r="DB156" s="195"/>
      <c r="DC156" s="195"/>
      <c r="DD156" s="195"/>
      <c r="DE156" s="195"/>
      <c r="DF156" s="195"/>
      <c r="DG156" s="196"/>
    </row>
    <row r="157" spans="1:111" x14ac:dyDescent="0.2">
      <c r="A157" s="157" t="s">
        <v>304</v>
      </c>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8"/>
      <c r="AX157" s="153"/>
      <c r="AY157" s="154"/>
      <c r="AZ157" s="154"/>
      <c r="BA157" s="154"/>
      <c r="BB157" s="155"/>
      <c r="BC157" s="156"/>
      <c r="BD157" s="154"/>
      <c r="BE157" s="154"/>
      <c r="BF157" s="154"/>
      <c r="BG157" s="154"/>
      <c r="BH157" s="154"/>
      <c r="BI157" s="155"/>
      <c r="BJ157" s="326"/>
      <c r="BK157" s="327"/>
      <c r="BL157" s="327"/>
      <c r="BM157" s="327"/>
      <c r="BN157" s="327"/>
      <c r="BO157" s="327"/>
      <c r="BP157" s="327"/>
      <c r="BQ157" s="327"/>
      <c r="BR157" s="327"/>
      <c r="BS157" s="328"/>
      <c r="BT157" s="326"/>
      <c r="BU157" s="327"/>
      <c r="BV157" s="327"/>
      <c r="BW157" s="328"/>
      <c r="BX157" s="326"/>
      <c r="BY157" s="327"/>
      <c r="BZ157" s="327"/>
      <c r="CA157" s="328"/>
      <c r="CB157" s="197"/>
      <c r="CC157" s="198"/>
      <c r="CD157" s="198"/>
      <c r="CE157" s="198"/>
      <c r="CF157" s="198"/>
      <c r="CG157" s="198"/>
      <c r="CH157" s="198"/>
      <c r="CI157" s="199"/>
      <c r="CJ157" s="197"/>
      <c r="CK157" s="198"/>
      <c r="CL157" s="198"/>
      <c r="CM157" s="198"/>
      <c r="CN157" s="198"/>
      <c r="CO157" s="198"/>
      <c r="CP157" s="198"/>
      <c r="CQ157" s="199"/>
      <c r="CR157" s="197"/>
      <c r="CS157" s="198"/>
      <c r="CT157" s="198"/>
      <c r="CU157" s="198"/>
      <c r="CV157" s="198"/>
      <c r="CW157" s="198"/>
      <c r="CX157" s="198"/>
      <c r="CY157" s="199"/>
      <c r="CZ157" s="227"/>
      <c r="DA157" s="228"/>
      <c r="DB157" s="228"/>
      <c r="DC157" s="228"/>
      <c r="DD157" s="228"/>
      <c r="DE157" s="228"/>
      <c r="DF157" s="228"/>
      <c r="DG157" s="229"/>
    </row>
    <row r="158" spans="1:111" x14ac:dyDescent="0.2">
      <c r="A158" s="186" t="s">
        <v>305</v>
      </c>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43"/>
      <c r="AY158" s="144"/>
      <c r="AZ158" s="144"/>
      <c r="BA158" s="144"/>
      <c r="BB158" s="145"/>
      <c r="BC158" s="147"/>
      <c r="BD158" s="144"/>
      <c r="BE158" s="144"/>
      <c r="BF158" s="144"/>
      <c r="BG158" s="144"/>
      <c r="BH158" s="144"/>
      <c r="BI158" s="145"/>
      <c r="BJ158" s="296"/>
      <c r="BK158" s="297"/>
      <c r="BL158" s="297"/>
      <c r="BM158" s="297"/>
      <c r="BN158" s="297"/>
      <c r="BO158" s="297"/>
      <c r="BP158" s="297"/>
      <c r="BQ158" s="297"/>
      <c r="BR158" s="297"/>
      <c r="BS158" s="298"/>
      <c r="BT158" s="296"/>
      <c r="BU158" s="297"/>
      <c r="BV158" s="297"/>
      <c r="BW158" s="298"/>
      <c r="BX158" s="296"/>
      <c r="BY158" s="297"/>
      <c r="BZ158" s="297"/>
      <c r="CA158" s="298"/>
      <c r="CB158" s="200"/>
      <c r="CC158" s="201"/>
      <c r="CD158" s="201"/>
      <c r="CE158" s="201"/>
      <c r="CF158" s="201"/>
      <c r="CG158" s="201"/>
      <c r="CH158" s="201"/>
      <c r="CI158" s="202"/>
      <c r="CJ158" s="200"/>
      <c r="CK158" s="201"/>
      <c r="CL158" s="201"/>
      <c r="CM158" s="201"/>
      <c r="CN158" s="201"/>
      <c r="CO158" s="201"/>
      <c r="CP158" s="201"/>
      <c r="CQ158" s="202"/>
      <c r="CR158" s="200"/>
      <c r="CS158" s="201"/>
      <c r="CT158" s="201"/>
      <c r="CU158" s="201"/>
      <c r="CV158" s="201"/>
      <c r="CW158" s="201"/>
      <c r="CX158" s="201"/>
      <c r="CY158" s="202"/>
      <c r="CZ158" s="217"/>
      <c r="DA158" s="218"/>
      <c r="DB158" s="218"/>
      <c r="DC158" s="218"/>
      <c r="DD158" s="218"/>
      <c r="DE158" s="218"/>
      <c r="DF158" s="218"/>
      <c r="DG158" s="219"/>
    </row>
    <row r="159" spans="1:111" x14ac:dyDescent="0.2">
      <c r="A159" s="306" t="s">
        <v>151</v>
      </c>
      <c r="B159" s="306"/>
      <c r="C159" s="306"/>
      <c r="D159" s="306"/>
      <c r="E159" s="306"/>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6"/>
      <c r="AK159" s="306"/>
      <c r="AL159" s="306"/>
      <c r="AM159" s="306"/>
      <c r="AN159" s="306"/>
      <c r="AO159" s="306"/>
      <c r="AP159" s="306"/>
      <c r="AQ159" s="306"/>
      <c r="AR159" s="306"/>
      <c r="AS159" s="306"/>
      <c r="AT159" s="306"/>
      <c r="AU159" s="306"/>
      <c r="AV159" s="306"/>
      <c r="AW159" s="306"/>
      <c r="AX159" s="140" t="s">
        <v>149</v>
      </c>
      <c r="AY159" s="141"/>
      <c r="AZ159" s="141"/>
      <c r="BA159" s="141"/>
      <c r="BB159" s="142"/>
      <c r="BC159" s="146" t="s">
        <v>150</v>
      </c>
      <c r="BD159" s="141"/>
      <c r="BE159" s="141"/>
      <c r="BF159" s="141"/>
      <c r="BG159" s="141"/>
      <c r="BH159" s="141"/>
      <c r="BI159" s="142"/>
      <c r="BJ159" s="293"/>
      <c r="BK159" s="294"/>
      <c r="BL159" s="294"/>
      <c r="BM159" s="294"/>
      <c r="BN159" s="294"/>
      <c r="BO159" s="294"/>
      <c r="BP159" s="294"/>
      <c r="BQ159" s="294"/>
      <c r="BR159" s="294"/>
      <c r="BS159" s="295"/>
      <c r="BT159" s="293"/>
      <c r="BU159" s="294"/>
      <c r="BV159" s="294"/>
      <c r="BW159" s="295"/>
      <c r="BX159" s="293"/>
      <c r="BY159" s="294"/>
      <c r="BZ159" s="294"/>
      <c r="CA159" s="295"/>
      <c r="CB159" s="191"/>
      <c r="CC159" s="192"/>
      <c r="CD159" s="192"/>
      <c r="CE159" s="192"/>
      <c r="CF159" s="192"/>
      <c r="CG159" s="192"/>
      <c r="CH159" s="192"/>
      <c r="CI159" s="193"/>
      <c r="CJ159" s="191"/>
      <c r="CK159" s="192"/>
      <c r="CL159" s="192"/>
      <c r="CM159" s="192"/>
      <c r="CN159" s="192"/>
      <c r="CO159" s="192"/>
      <c r="CP159" s="192"/>
      <c r="CQ159" s="193"/>
      <c r="CR159" s="191"/>
      <c r="CS159" s="192"/>
      <c r="CT159" s="192"/>
      <c r="CU159" s="192"/>
      <c r="CV159" s="192"/>
      <c r="CW159" s="192"/>
      <c r="CX159" s="192"/>
      <c r="CY159" s="193"/>
      <c r="CZ159" s="194"/>
      <c r="DA159" s="195"/>
      <c r="DB159" s="195"/>
      <c r="DC159" s="195"/>
      <c r="DD159" s="195"/>
      <c r="DE159" s="195"/>
      <c r="DF159" s="195"/>
      <c r="DG159" s="196"/>
    </row>
    <row r="160" spans="1:111" x14ac:dyDescent="0.2">
      <c r="A160" s="186" t="s">
        <v>332</v>
      </c>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186"/>
      <c r="AT160" s="186"/>
      <c r="AU160" s="186"/>
      <c r="AV160" s="186"/>
      <c r="AW160" s="186"/>
      <c r="AX160" s="143"/>
      <c r="AY160" s="144"/>
      <c r="AZ160" s="144"/>
      <c r="BA160" s="144"/>
      <c r="BB160" s="145"/>
      <c r="BC160" s="147"/>
      <c r="BD160" s="144"/>
      <c r="BE160" s="144"/>
      <c r="BF160" s="144"/>
      <c r="BG160" s="144"/>
      <c r="BH160" s="144"/>
      <c r="BI160" s="145"/>
      <c r="BJ160" s="296"/>
      <c r="BK160" s="297"/>
      <c r="BL160" s="297"/>
      <c r="BM160" s="297"/>
      <c r="BN160" s="297"/>
      <c r="BO160" s="297"/>
      <c r="BP160" s="297"/>
      <c r="BQ160" s="297"/>
      <c r="BR160" s="297"/>
      <c r="BS160" s="298"/>
      <c r="BT160" s="296"/>
      <c r="BU160" s="297"/>
      <c r="BV160" s="297"/>
      <c r="BW160" s="298"/>
      <c r="BX160" s="296"/>
      <c r="BY160" s="297"/>
      <c r="BZ160" s="297"/>
      <c r="CA160" s="298"/>
      <c r="CB160" s="200"/>
      <c r="CC160" s="201"/>
      <c r="CD160" s="201"/>
      <c r="CE160" s="201"/>
      <c r="CF160" s="201"/>
      <c r="CG160" s="201"/>
      <c r="CH160" s="201"/>
      <c r="CI160" s="202"/>
      <c r="CJ160" s="200"/>
      <c r="CK160" s="201"/>
      <c r="CL160" s="201"/>
      <c r="CM160" s="201"/>
      <c r="CN160" s="201"/>
      <c r="CO160" s="201"/>
      <c r="CP160" s="201"/>
      <c r="CQ160" s="202"/>
      <c r="CR160" s="200"/>
      <c r="CS160" s="201"/>
      <c r="CT160" s="201"/>
      <c r="CU160" s="201"/>
      <c r="CV160" s="201"/>
      <c r="CW160" s="201"/>
      <c r="CX160" s="201"/>
      <c r="CY160" s="202"/>
      <c r="CZ160" s="217"/>
      <c r="DA160" s="218"/>
      <c r="DB160" s="218"/>
      <c r="DC160" s="218"/>
      <c r="DD160" s="218"/>
      <c r="DE160" s="218"/>
      <c r="DF160" s="218"/>
      <c r="DG160" s="219"/>
    </row>
    <row r="161" spans="1:144" ht="12.95" customHeight="1" x14ac:dyDescent="0.2">
      <c r="A161" s="187" t="s">
        <v>335</v>
      </c>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8"/>
      <c r="AX161" s="140" t="s">
        <v>152</v>
      </c>
      <c r="AY161" s="141"/>
      <c r="AZ161" s="141"/>
      <c r="BA161" s="141"/>
      <c r="BB161" s="142"/>
      <c r="BC161" s="146" t="s">
        <v>153</v>
      </c>
      <c r="BD161" s="141"/>
      <c r="BE161" s="141"/>
      <c r="BF161" s="141"/>
      <c r="BG161" s="141"/>
      <c r="BH161" s="141"/>
      <c r="BI161" s="142"/>
      <c r="BJ161" s="130" t="s">
        <v>464</v>
      </c>
      <c r="BK161" s="131"/>
      <c r="BL161" s="131"/>
      <c r="BM161" s="131"/>
      <c r="BN161" s="131"/>
      <c r="BO161" s="131"/>
      <c r="BP161" s="131"/>
      <c r="BQ161" s="131"/>
      <c r="BR161" s="131"/>
      <c r="BS161" s="132"/>
      <c r="BT161" s="130" t="s">
        <v>447</v>
      </c>
      <c r="BU161" s="131"/>
      <c r="BV161" s="131"/>
      <c r="BW161" s="132"/>
      <c r="BX161" s="130" t="s">
        <v>448</v>
      </c>
      <c r="BY161" s="131"/>
      <c r="BZ161" s="131"/>
      <c r="CA161" s="132"/>
      <c r="CB161" s="133">
        <f>CB167+CB178+CB197+CB202+CB172+CB190+CB165+CB176+CB186+CB194+CB196+CB193</f>
        <v>17272530.810000002</v>
      </c>
      <c r="CC161" s="133"/>
      <c r="CD161" s="133"/>
      <c r="CE161" s="133"/>
      <c r="CF161" s="133"/>
      <c r="CG161" s="133"/>
      <c r="CH161" s="133"/>
      <c r="CI161" s="133"/>
      <c r="CJ161" s="133">
        <f>CJ162+CJ163+CJ164</f>
        <v>14691440.68</v>
      </c>
      <c r="CK161" s="133"/>
      <c r="CL161" s="133"/>
      <c r="CM161" s="133"/>
      <c r="CN161" s="133"/>
      <c r="CO161" s="133"/>
      <c r="CP161" s="133"/>
      <c r="CQ161" s="133"/>
      <c r="CR161" s="133">
        <f>CR162+CR163+CR164</f>
        <v>12967940.68</v>
      </c>
      <c r="CS161" s="133"/>
      <c r="CT161" s="133"/>
      <c r="CU161" s="133"/>
      <c r="CV161" s="133"/>
      <c r="CW161" s="133"/>
      <c r="CX161" s="133"/>
      <c r="CY161" s="133"/>
      <c r="CZ161" s="134"/>
      <c r="DA161" s="135"/>
      <c r="DB161" s="135"/>
      <c r="DC161" s="135"/>
      <c r="DD161" s="135"/>
      <c r="DE161" s="135"/>
      <c r="DF161" s="135"/>
      <c r="DG161" s="136"/>
      <c r="DM161" s="126"/>
      <c r="DN161" s="127"/>
      <c r="DO161" s="127"/>
      <c r="DP161" s="127"/>
      <c r="DQ161" s="127"/>
      <c r="DR161" s="127"/>
      <c r="DS161" s="127"/>
      <c r="DT161" s="127"/>
      <c r="DU161" s="127"/>
      <c r="DV161" s="127"/>
      <c r="DW161" s="127"/>
    </row>
    <row r="162" spans="1:144" ht="12.95" customHeight="1" x14ac:dyDescent="0.2">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9"/>
      <c r="AX162" s="153"/>
      <c r="AY162" s="154"/>
      <c r="AZ162" s="154"/>
      <c r="BA162" s="154"/>
      <c r="BB162" s="155"/>
      <c r="BC162" s="156"/>
      <c r="BD162" s="154"/>
      <c r="BE162" s="154"/>
      <c r="BF162" s="154"/>
      <c r="BG162" s="154"/>
      <c r="BH162" s="154"/>
      <c r="BI162" s="155"/>
      <c r="BJ162" s="130" t="s">
        <v>464</v>
      </c>
      <c r="BK162" s="131"/>
      <c r="BL162" s="131"/>
      <c r="BM162" s="131"/>
      <c r="BN162" s="131"/>
      <c r="BO162" s="131"/>
      <c r="BP162" s="131"/>
      <c r="BQ162" s="131"/>
      <c r="BR162" s="131"/>
      <c r="BS162" s="132"/>
      <c r="BT162" s="130" t="s">
        <v>447</v>
      </c>
      <c r="BU162" s="131"/>
      <c r="BV162" s="131"/>
      <c r="BW162" s="132"/>
      <c r="BX162" s="130" t="s">
        <v>449</v>
      </c>
      <c r="BY162" s="131"/>
      <c r="BZ162" s="131"/>
      <c r="CA162" s="132"/>
      <c r="CB162" s="133">
        <f>CB168+CB179+CB198+CB203+CB192+CB187</f>
        <v>3345048.41</v>
      </c>
      <c r="CC162" s="133"/>
      <c r="CD162" s="133"/>
      <c r="CE162" s="133"/>
      <c r="CF162" s="133"/>
      <c r="CG162" s="133"/>
      <c r="CH162" s="133"/>
      <c r="CI162" s="133"/>
      <c r="CJ162" s="133">
        <f>CJ168+CJ179+CJ187+CJ192+CJ198+CJ203</f>
        <v>3000000</v>
      </c>
      <c r="CK162" s="133"/>
      <c r="CL162" s="133"/>
      <c r="CM162" s="133"/>
      <c r="CN162" s="133"/>
      <c r="CO162" s="133"/>
      <c r="CP162" s="133"/>
      <c r="CQ162" s="133"/>
      <c r="CR162" s="133">
        <f>CR168+CR179+CR187+CR192+CR198+CR203</f>
        <v>3000000</v>
      </c>
      <c r="CS162" s="133"/>
      <c r="CT162" s="133"/>
      <c r="CU162" s="133"/>
      <c r="CV162" s="133"/>
      <c r="CW162" s="133"/>
      <c r="CX162" s="133"/>
      <c r="CY162" s="133"/>
      <c r="CZ162" s="134"/>
      <c r="DA162" s="135"/>
      <c r="DB162" s="135"/>
      <c r="DC162" s="135"/>
      <c r="DD162" s="135"/>
      <c r="DE162" s="135"/>
      <c r="DF162" s="135"/>
      <c r="DG162" s="136"/>
    </row>
    <row r="163" spans="1:144" ht="12.95" customHeight="1" x14ac:dyDescent="0.2">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9"/>
      <c r="AX163" s="153"/>
      <c r="AY163" s="154"/>
      <c r="AZ163" s="154"/>
      <c r="BA163" s="154"/>
      <c r="BB163" s="155"/>
      <c r="BC163" s="156"/>
      <c r="BD163" s="154"/>
      <c r="BE163" s="154"/>
      <c r="BF163" s="154"/>
      <c r="BG163" s="154"/>
      <c r="BH163" s="154"/>
      <c r="BI163" s="155"/>
      <c r="BJ163" s="130" t="s">
        <v>464</v>
      </c>
      <c r="BK163" s="131"/>
      <c r="BL163" s="131"/>
      <c r="BM163" s="131"/>
      <c r="BN163" s="131"/>
      <c r="BO163" s="131"/>
      <c r="BP163" s="131"/>
      <c r="BQ163" s="131"/>
      <c r="BR163" s="131"/>
      <c r="BS163" s="132"/>
      <c r="BT163" s="130" t="s">
        <v>447</v>
      </c>
      <c r="BU163" s="131"/>
      <c r="BV163" s="131"/>
      <c r="BW163" s="132"/>
      <c r="BX163" s="130" t="s">
        <v>446</v>
      </c>
      <c r="BY163" s="131"/>
      <c r="BZ163" s="131"/>
      <c r="CA163" s="132"/>
      <c r="CB163" s="133">
        <f>CB166+CB169+CB177+CB180+CB191+CB195+CB199+CB204+CB193+CB196</f>
        <v>10847082.4</v>
      </c>
      <c r="CC163" s="133"/>
      <c r="CD163" s="133"/>
      <c r="CE163" s="133"/>
      <c r="CF163" s="133"/>
      <c r="CG163" s="133"/>
      <c r="CH163" s="133"/>
      <c r="CI163" s="133"/>
      <c r="CJ163" s="133">
        <f>CJ166+CJ169+CJ177+CJ180+CJ191+CJ195+CJ199+CJ204+CJ196+CJ193</f>
        <v>9815240.6799999997</v>
      </c>
      <c r="CK163" s="133"/>
      <c r="CL163" s="133"/>
      <c r="CM163" s="133"/>
      <c r="CN163" s="133"/>
      <c r="CO163" s="133"/>
      <c r="CP163" s="133"/>
      <c r="CQ163" s="133"/>
      <c r="CR163" s="133">
        <f>CR166+CR169+CR177+CR180+CR191+CR195+CR199+CR204+CR193</f>
        <v>8076240.6799999997</v>
      </c>
      <c r="CS163" s="133"/>
      <c r="CT163" s="133"/>
      <c r="CU163" s="133"/>
      <c r="CV163" s="133"/>
      <c r="CW163" s="133"/>
      <c r="CX163" s="133"/>
      <c r="CY163" s="133"/>
      <c r="CZ163" s="134"/>
      <c r="DA163" s="135"/>
      <c r="DB163" s="135"/>
      <c r="DC163" s="135"/>
      <c r="DD163" s="135"/>
      <c r="DE163" s="135"/>
      <c r="DF163" s="135"/>
      <c r="DG163" s="136"/>
    </row>
    <row r="164" spans="1:144" ht="12.95" customHeight="1" x14ac:dyDescent="0.2">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43"/>
      <c r="AY164" s="144"/>
      <c r="AZ164" s="144"/>
      <c r="BA164" s="144"/>
      <c r="BB164" s="145"/>
      <c r="BC164" s="147"/>
      <c r="BD164" s="144"/>
      <c r="BE164" s="144"/>
      <c r="BF164" s="144"/>
      <c r="BG164" s="144"/>
      <c r="BH164" s="144"/>
      <c r="BI164" s="145"/>
      <c r="BJ164" s="130" t="s">
        <v>464</v>
      </c>
      <c r="BK164" s="131"/>
      <c r="BL164" s="131"/>
      <c r="BM164" s="131"/>
      <c r="BN164" s="131"/>
      <c r="BO164" s="131"/>
      <c r="BP164" s="131"/>
      <c r="BQ164" s="131"/>
      <c r="BR164" s="131"/>
      <c r="BS164" s="132"/>
      <c r="BT164" s="130" t="s">
        <v>447</v>
      </c>
      <c r="BU164" s="131"/>
      <c r="BV164" s="131"/>
      <c r="BW164" s="132"/>
      <c r="BX164" s="130" t="s">
        <v>450</v>
      </c>
      <c r="BY164" s="131"/>
      <c r="BZ164" s="131"/>
      <c r="CA164" s="132"/>
      <c r="CB164" s="133">
        <f>CB173+CB170+CB171+CB181+CB200+CB205</f>
        <v>3080400</v>
      </c>
      <c r="CC164" s="133"/>
      <c r="CD164" s="133"/>
      <c r="CE164" s="133"/>
      <c r="CF164" s="133"/>
      <c r="CG164" s="133"/>
      <c r="CH164" s="133"/>
      <c r="CI164" s="133"/>
      <c r="CJ164" s="133">
        <f>CJ173+CJ170+CJ171+CJ181+CJ200+CJ205</f>
        <v>1876200</v>
      </c>
      <c r="CK164" s="133"/>
      <c r="CL164" s="133"/>
      <c r="CM164" s="133"/>
      <c r="CN164" s="133"/>
      <c r="CO164" s="133"/>
      <c r="CP164" s="133"/>
      <c r="CQ164" s="133"/>
      <c r="CR164" s="133">
        <f>CR173+CR170+CR171+CR181+CR200+CR205</f>
        <v>1891700</v>
      </c>
      <c r="CS164" s="133"/>
      <c r="CT164" s="133"/>
      <c r="CU164" s="133"/>
      <c r="CV164" s="133"/>
      <c r="CW164" s="133"/>
      <c r="CX164" s="133"/>
      <c r="CY164" s="133"/>
      <c r="CZ164" s="134"/>
      <c r="DA164" s="135"/>
      <c r="DB164" s="135"/>
      <c r="DC164" s="135"/>
      <c r="DD164" s="135"/>
      <c r="DE164" s="135"/>
      <c r="DF164" s="135"/>
      <c r="DG164" s="136"/>
    </row>
    <row r="165" spans="1:144" x14ac:dyDescent="0.2">
      <c r="A165" s="189" t="s">
        <v>336</v>
      </c>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90"/>
      <c r="AX165" s="140" t="s">
        <v>337</v>
      </c>
      <c r="AY165" s="141"/>
      <c r="AZ165" s="141"/>
      <c r="BA165" s="141"/>
      <c r="BB165" s="142"/>
      <c r="BC165" s="146" t="s">
        <v>153</v>
      </c>
      <c r="BD165" s="141"/>
      <c r="BE165" s="141"/>
      <c r="BF165" s="141"/>
      <c r="BG165" s="141"/>
      <c r="BH165" s="141"/>
      <c r="BI165" s="142"/>
      <c r="BJ165" s="130" t="s">
        <v>464</v>
      </c>
      <c r="BK165" s="131"/>
      <c r="BL165" s="131"/>
      <c r="BM165" s="131"/>
      <c r="BN165" s="131"/>
      <c r="BO165" s="131"/>
      <c r="BP165" s="131"/>
      <c r="BQ165" s="131"/>
      <c r="BR165" s="131"/>
      <c r="BS165" s="132"/>
      <c r="BT165" s="130" t="s">
        <v>338</v>
      </c>
      <c r="BU165" s="131"/>
      <c r="BV165" s="131"/>
      <c r="BW165" s="132"/>
      <c r="BX165" s="130" t="s">
        <v>448</v>
      </c>
      <c r="BY165" s="131"/>
      <c r="BZ165" s="131"/>
      <c r="CA165" s="132"/>
      <c r="CB165" s="164">
        <f>CB166</f>
        <v>213000</v>
      </c>
      <c r="CC165" s="165"/>
      <c r="CD165" s="165"/>
      <c r="CE165" s="165"/>
      <c r="CF165" s="165"/>
      <c r="CG165" s="165"/>
      <c r="CH165" s="165"/>
      <c r="CI165" s="166"/>
      <c r="CJ165" s="164">
        <f t="shared" ref="CJ165" si="37">CJ166</f>
        <v>220000</v>
      </c>
      <c r="CK165" s="165"/>
      <c r="CL165" s="165"/>
      <c r="CM165" s="165"/>
      <c r="CN165" s="165"/>
      <c r="CO165" s="165"/>
      <c r="CP165" s="165"/>
      <c r="CQ165" s="166"/>
      <c r="CR165" s="164">
        <f t="shared" ref="CR165" si="38">CR166</f>
        <v>220000</v>
      </c>
      <c r="CS165" s="165"/>
      <c r="CT165" s="165"/>
      <c r="CU165" s="165"/>
      <c r="CV165" s="165"/>
      <c r="CW165" s="165"/>
      <c r="CX165" s="165"/>
      <c r="CY165" s="166"/>
      <c r="CZ165" s="167"/>
      <c r="DA165" s="168"/>
      <c r="DB165" s="168"/>
      <c r="DC165" s="168"/>
      <c r="DD165" s="168"/>
      <c r="DE165" s="168"/>
      <c r="DF165" s="168"/>
      <c r="DG165" s="39"/>
    </row>
    <row r="166" spans="1:144" x14ac:dyDescent="0.2">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43"/>
      <c r="AY166" s="144"/>
      <c r="AZ166" s="144"/>
      <c r="BA166" s="144"/>
      <c r="BB166" s="145"/>
      <c r="BC166" s="147"/>
      <c r="BD166" s="144"/>
      <c r="BE166" s="144"/>
      <c r="BF166" s="144"/>
      <c r="BG166" s="144"/>
      <c r="BH166" s="144"/>
      <c r="BI166" s="145"/>
      <c r="BJ166" s="130" t="s">
        <v>464</v>
      </c>
      <c r="BK166" s="131"/>
      <c r="BL166" s="131"/>
      <c r="BM166" s="131"/>
      <c r="BN166" s="131"/>
      <c r="BO166" s="131"/>
      <c r="BP166" s="131"/>
      <c r="BQ166" s="131"/>
      <c r="BR166" s="131"/>
      <c r="BS166" s="132"/>
      <c r="BT166" s="130" t="s">
        <v>338</v>
      </c>
      <c r="BU166" s="131"/>
      <c r="BV166" s="131"/>
      <c r="BW166" s="132"/>
      <c r="BX166" s="130" t="s">
        <v>446</v>
      </c>
      <c r="BY166" s="131"/>
      <c r="BZ166" s="131"/>
      <c r="CA166" s="132"/>
      <c r="CB166" s="164">
        <v>213000</v>
      </c>
      <c r="CC166" s="165"/>
      <c r="CD166" s="165"/>
      <c r="CE166" s="165"/>
      <c r="CF166" s="165"/>
      <c r="CG166" s="165"/>
      <c r="CH166" s="165"/>
      <c r="CI166" s="166"/>
      <c r="CJ166" s="164">
        <v>220000</v>
      </c>
      <c r="CK166" s="165"/>
      <c r="CL166" s="165"/>
      <c r="CM166" s="165"/>
      <c r="CN166" s="165"/>
      <c r="CO166" s="165"/>
      <c r="CP166" s="165"/>
      <c r="CQ166" s="166"/>
      <c r="CR166" s="164">
        <v>220000</v>
      </c>
      <c r="CS166" s="165"/>
      <c r="CT166" s="165"/>
      <c r="CU166" s="165"/>
      <c r="CV166" s="165"/>
      <c r="CW166" s="165"/>
      <c r="CX166" s="165"/>
      <c r="CY166" s="166"/>
      <c r="CZ166" s="167"/>
      <c r="DA166" s="168"/>
      <c r="DB166" s="168"/>
      <c r="DC166" s="168"/>
      <c r="DD166" s="168"/>
      <c r="DE166" s="168"/>
      <c r="DF166" s="168"/>
      <c r="DG166" s="36"/>
    </row>
    <row r="167" spans="1:144" x14ac:dyDescent="0.2">
      <c r="A167" s="189" t="s">
        <v>339</v>
      </c>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c r="AS167" s="189"/>
      <c r="AT167" s="189"/>
      <c r="AU167" s="189"/>
      <c r="AV167" s="189"/>
      <c r="AW167" s="190"/>
      <c r="AX167" s="140" t="s">
        <v>340</v>
      </c>
      <c r="AY167" s="141"/>
      <c r="AZ167" s="141"/>
      <c r="BA167" s="141"/>
      <c r="BB167" s="142"/>
      <c r="BC167" s="146" t="s">
        <v>153</v>
      </c>
      <c r="BD167" s="141"/>
      <c r="BE167" s="141"/>
      <c r="BF167" s="141"/>
      <c r="BG167" s="141"/>
      <c r="BH167" s="141"/>
      <c r="BI167" s="142"/>
      <c r="BJ167" s="130" t="s">
        <v>464</v>
      </c>
      <c r="BK167" s="131"/>
      <c r="BL167" s="131"/>
      <c r="BM167" s="131"/>
      <c r="BN167" s="131"/>
      <c r="BO167" s="131"/>
      <c r="BP167" s="131"/>
      <c r="BQ167" s="131"/>
      <c r="BR167" s="131"/>
      <c r="BS167" s="132"/>
      <c r="BT167" s="130" t="s">
        <v>341</v>
      </c>
      <c r="BU167" s="131"/>
      <c r="BV167" s="131"/>
      <c r="BW167" s="132"/>
      <c r="BX167" s="130" t="s">
        <v>448</v>
      </c>
      <c r="BY167" s="131"/>
      <c r="BZ167" s="131"/>
      <c r="CA167" s="132"/>
      <c r="CB167" s="164">
        <f>SUM(CB168:CI171)</f>
        <v>0</v>
      </c>
      <c r="CC167" s="165"/>
      <c r="CD167" s="165"/>
      <c r="CE167" s="165"/>
      <c r="CF167" s="165"/>
      <c r="CG167" s="165"/>
      <c r="CH167" s="165"/>
      <c r="CI167" s="166"/>
      <c r="CJ167" s="164">
        <f t="shared" ref="CJ167" si="39">SUM(CJ168:CQ171)</f>
        <v>44000</v>
      </c>
      <c r="CK167" s="165"/>
      <c r="CL167" s="165"/>
      <c r="CM167" s="165"/>
      <c r="CN167" s="165"/>
      <c r="CO167" s="165"/>
      <c r="CP167" s="165"/>
      <c r="CQ167" s="166"/>
      <c r="CR167" s="164">
        <f t="shared" ref="CR167" si="40">SUM(CR168:CY171)</f>
        <v>44000</v>
      </c>
      <c r="CS167" s="165"/>
      <c r="CT167" s="165"/>
      <c r="CU167" s="165"/>
      <c r="CV167" s="165"/>
      <c r="CW167" s="165"/>
      <c r="CX167" s="165"/>
      <c r="CY167" s="166"/>
      <c r="CZ167" s="167"/>
      <c r="DA167" s="168"/>
      <c r="DB167" s="168"/>
      <c r="DC167" s="168"/>
      <c r="DD167" s="168"/>
      <c r="DE167" s="168"/>
      <c r="DF167" s="168"/>
      <c r="DG167" s="39"/>
    </row>
    <row r="168" spans="1:144" x14ac:dyDescent="0.2">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53"/>
      <c r="AY168" s="154"/>
      <c r="AZ168" s="154"/>
      <c r="BA168" s="154"/>
      <c r="BB168" s="155"/>
      <c r="BC168" s="156"/>
      <c r="BD168" s="154"/>
      <c r="BE168" s="154"/>
      <c r="BF168" s="154"/>
      <c r="BG168" s="154"/>
      <c r="BH168" s="154"/>
      <c r="BI168" s="155"/>
      <c r="BJ168" s="130" t="s">
        <v>464</v>
      </c>
      <c r="BK168" s="131"/>
      <c r="BL168" s="131"/>
      <c r="BM168" s="131"/>
      <c r="BN168" s="131"/>
      <c r="BO168" s="131"/>
      <c r="BP168" s="131"/>
      <c r="BQ168" s="131"/>
      <c r="BR168" s="131"/>
      <c r="BS168" s="132"/>
      <c r="BT168" s="130" t="s">
        <v>341</v>
      </c>
      <c r="BU168" s="131"/>
      <c r="BV168" s="131"/>
      <c r="BW168" s="132"/>
      <c r="BX168" s="130" t="s">
        <v>449</v>
      </c>
      <c r="BY168" s="131"/>
      <c r="BZ168" s="131"/>
      <c r="CA168" s="132"/>
      <c r="CB168" s="164">
        <v>0</v>
      </c>
      <c r="CC168" s="165"/>
      <c r="CD168" s="165"/>
      <c r="CE168" s="165"/>
      <c r="CF168" s="165"/>
      <c r="CG168" s="165"/>
      <c r="CH168" s="165"/>
      <c r="CI168" s="166"/>
      <c r="CJ168" s="164">
        <v>0</v>
      </c>
      <c r="CK168" s="165"/>
      <c r="CL168" s="165"/>
      <c r="CM168" s="165"/>
      <c r="CN168" s="165"/>
      <c r="CO168" s="165"/>
      <c r="CP168" s="165"/>
      <c r="CQ168" s="166"/>
      <c r="CR168" s="164">
        <v>0</v>
      </c>
      <c r="CS168" s="165"/>
      <c r="CT168" s="165"/>
      <c r="CU168" s="165"/>
      <c r="CV168" s="165"/>
      <c r="CW168" s="165"/>
      <c r="CX168" s="165"/>
      <c r="CY168" s="166"/>
      <c r="CZ168" s="167"/>
      <c r="DA168" s="168"/>
      <c r="DB168" s="168"/>
      <c r="DC168" s="168"/>
      <c r="DD168" s="168"/>
      <c r="DE168" s="168"/>
      <c r="DF168" s="168"/>
      <c r="DG168" s="39"/>
    </row>
    <row r="169" spans="1:144" x14ac:dyDescent="0.2">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53"/>
      <c r="AY169" s="154"/>
      <c r="AZ169" s="154"/>
      <c r="BA169" s="154"/>
      <c r="BB169" s="155"/>
      <c r="BC169" s="156"/>
      <c r="BD169" s="154"/>
      <c r="BE169" s="154"/>
      <c r="BF169" s="154"/>
      <c r="BG169" s="154"/>
      <c r="BH169" s="154"/>
      <c r="BI169" s="155"/>
      <c r="BJ169" s="130" t="s">
        <v>464</v>
      </c>
      <c r="BK169" s="131"/>
      <c r="BL169" s="131"/>
      <c r="BM169" s="131"/>
      <c r="BN169" s="131"/>
      <c r="BO169" s="131"/>
      <c r="BP169" s="131"/>
      <c r="BQ169" s="131"/>
      <c r="BR169" s="131"/>
      <c r="BS169" s="132"/>
      <c r="BT169" s="130" t="s">
        <v>341</v>
      </c>
      <c r="BU169" s="131"/>
      <c r="BV169" s="131"/>
      <c r="BW169" s="132"/>
      <c r="BX169" s="130" t="s">
        <v>446</v>
      </c>
      <c r="BY169" s="131"/>
      <c r="BZ169" s="131"/>
      <c r="CA169" s="132"/>
      <c r="CB169" s="164">
        <v>0</v>
      </c>
      <c r="CC169" s="165"/>
      <c r="CD169" s="165"/>
      <c r="CE169" s="165"/>
      <c r="CF169" s="165"/>
      <c r="CG169" s="165"/>
      <c r="CH169" s="165"/>
      <c r="CI169" s="166"/>
      <c r="CJ169" s="164">
        <v>44000</v>
      </c>
      <c r="CK169" s="165"/>
      <c r="CL169" s="165"/>
      <c r="CM169" s="165"/>
      <c r="CN169" s="165"/>
      <c r="CO169" s="165"/>
      <c r="CP169" s="165"/>
      <c r="CQ169" s="166"/>
      <c r="CR169" s="164">
        <v>44000</v>
      </c>
      <c r="CS169" s="165"/>
      <c r="CT169" s="165"/>
      <c r="CU169" s="165"/>
      <c r="CV169" s="165"/>
      <c r="CW169" s="165"/>
      <c r="CX169" s="165"/>
      <c r="CY169" s="166"/>
      <c r="CZ169" s="167"/>
      <c r="DA169" s="168"/>
      <c r="DB169" s="168"/>
      <c r="DC169" s="168"/>
      <c r="DD169" s="168"/>
      <c r="DE169" s="168"/>
      <c r="DF169" s="168"/>
      <c r="DG169" s="39"/>
    </row>
    <row r="170" spans="1:144" x14ac:dyDescent="0.2">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53"/>
      <c r="AY170" s="154"/>
      <c r="AZ170" s="154"/>
      <c r="BA170" s="154"/>
      <c r="BB170" s="155"/>
      <c r="BC170" s="156"/>
      <c r="BD170" s="154"/>
      <c r="BE170" s="154"/>
      <c r="BF170" s="154"/>
      <c r="BG170" s="154"/>
      <c r="BH170" s="154"/>
      <c r="BI170" s="155"/>
      <c r="BJ170" s="130" t="s">
        <v>464</v>
      </c>
      <c r="BK170" s="131"/>
      <c r="BL170" s="131"/>
      <c r="BM170" s="131"/>
      <c r="BN170" s="131"/>
      <c r="BO170" s="131"/>
      <c r="BP170" s="131"/>
      <c r="BQ170" s="131"/>
      <c r="BR170" s="131"/>
      <c r="BS170" s="132"/>
      <c r="BT170" s="130" t="s">
        <v>341</v>
      </c>
      <c r="BU170" s="131"/>
      <c r="BV170" s="131"/>
      <c r="BW170" s="132"/>
      <c r="BX170" s="130" t="s">
        <v>450</v>
      </c>
      <c r="BY170" s="131"/>
      <c r="BZ170" s="131"/>
      <c r="CA170" s="132"/>
      <c r="CB170" s="164">
        <v>0</v>
      </c>
      <c r="CC170" s="165"/>
      <c r="CD170" s="165"/>
      <c r="CE170" s="165"/>
      <c r="CF170" s="165"/>
      <c r="CG170" s="165"/>
      <c r="CH170" s="165"/>
      <c r="CI170" s="166"/>
      <c r="CJ170" s="164">
        <v>0</v>
      </c>
      <c r="CK170" s="165"/>
      <c r="CL170" s="165"/>
      <c r="CM170" s="165"/>
      <c r="CN170" s="165"/>
      <c r="CO170" s="165"/>
      <c r="CP170" s="165"/>
      <c r="CQ170" s="166"/>
      <c r="CR170" s="164">
        <v>0</v>
      </c>
      <c r="CS170" s="165"/>
      <c r="CT170" s="165"/>
      <c r="CU170" s="165"/>
      <c r="CV170" s="165"/>
      <c r="CW170" s="165"/>
      <c r="CX170" s="165"/>
      <c r="CY170" s="166"/>
      <c r="CZ170" s="167"/>
      <c r="DA170" s="168"/>
      <c r="DB170" s="168"/>
      <c r="DC170" s="168"/>
      <c r="DD170" s="168"/>
      <c r="DE170" s="168"/>
      <c r="DF170" s="168"/>
      <c r="DG170" s="39"/>
    </row>
    <row r="171" spans="1:144" x14ac:dyDescent="0.2">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43"/>
      <c r="AY171" s="144"/>
      <c r="AZ171" s="144"/>
      <c r="BA171" s="144"/>
      <c r="BB171" s="145"/>
      <c r="BC171" s="147"/>
      <c r="BD171" s="144"/>
      <c r="BE171" s="144"/>
      <c r="BF171" s="144"/>
      <c r="BG171" s="144"/>
      <c r="BH171" s="144"/>
      <c r="BI171" s="145"/>
      <c r="BJ171" s="130" t="s">
        <v>464</v>
      </c>
      <c r="BK171" s="131"/>
      <c r="BL171" s="131"/>
      <c r="BM171" s="131"/>
      <c r="BN171" s="131"/>
      <c r="BO171" s="131"/>
      <c r="BP171" s="131"/>
      <c r="BQ171" s="131"/>
      <c r="BR171" s="131"/>
      <c r="BS171" s="132"/>
      <c r="BT171" s="130" t="s">
        <v>341</v>
      </c>
      <c r="BU171" s="131"/>
      <c r="BV171" s="131"/>
      <c r="BW171" s="132"/>
      <c r="BX171" s="130" t="s">
        <v>450</v>
      </c>
      <c r="BY171" s="131"/>
      <c r="BZ171" s="131"/>
      <c r="CA171" s="132"/>
      <c r="CB171" s="164">
        <v>0</v>
      </c>
      <c r="CC171" s="165"/>
      <c r="CD171" s="165"/>
      <c r="CE171" s="165"/>
      <c r="CF171" s="165"/>
      <c r="CG171" s="165"/>
      <c r="CH171" s="165"/>
      <c r="CI171" s="166"/>
      <c r="CJ171" s="164">
        <v>0</v>
      </c>
      <c r="CK171" s="165"/>
      <c r="CL171" s="165"/>
      <c r="CM171" s="165"/>
      <c r="CN171" s="165"/>
      <c r="CO171" s="165"/>
      <c r="CP171" s="165"/>
      <c r="CQ171" s="166"/>
      <c r="CR171" s="164">
        <v>0</v>
      </c>
      <c r="CS171" s="165"/>
      <c r="CT171" s="165"/>
      <c r="CU171" s="165"/>
      <c r="CV171" s="165"/>
      <c r="CW171" s="165"/>
      <c r="CX171" s="165"/>
      <c r="CY171" s="166"/>
      <c r="CZ171" s="167"/>
      <c r="DA171" s="168"/>
      <c r="DB171" s="168"/>
      <c r="DC171" s="168"/>
      <c r="DD171" s="168"/>
      <c r="DE171" s="168"/>
      <c r="DF171" s="168"/>
      <c r="DG171" s="36"/>
      <c r="DL171" s="126"/>
      <c r="DM171" s="127"/>
      <c r="DN171" s="127"/>
      <c r="DO171" s="127"/>
      <c r="DP171" s="127"/>
      <c r="DQ171" s="127"/>
      <c r="DR171" s="127"/>
      <c r="DS171" s="127"/>
      <c r="DT171" s="127"/>
      <c r="DU171" s="127"/>
      <c r="DV171" s="127"/>
      <c r="DW171" s="127"/>
      <c r="DX171" s="127"/>
      <c r="DY171" s="127"/>
      <c r="DZ171" s="127"/>
      <c r="EA171" s="127"/>
      <c r="EB171" s="127"/>
      <c r="EC171" s="127"/>
      <c r="ED171" s="127"/>
      <c r="EE171" s="127"/>
      <c r="EF171" s="127"/>
    </row>
    <row r="172" spans="1:144" x14ac:dyDescent="0.2">
      <c r="A172" s="189" t="s">
        <v>342</v>
      </c>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90"/>
      <c r="AX172" s="140" t="s">
        <v>343</v>
      </c>
      <c r="AY172" s="141"/>
      <c r="AZ172" s="141"/>
      <c r="BA172" s="141"/>
      <c r="BB172" s="142"/>
      <c r="BC172" s="146" t="s">
        <v>153</v>
      </c>
      <c r="BD172" s="141"/>
      <c r="BE172" s="141"/>
      <c r="BF172" s="141"/>
      <c r="BG172" s="141"/>
      <c r="BH172" s="141"/>
      <c r="BI172" s="142"/>
      <c r="BJ172" s="130" t="s">
        <v>464</v>
      </c>
      <c r="BK172" s="131"/>
      <c r="BL172" s="131"/>
      <c r="BM172" s="131"/>
      <c r="BN172" s="131"/>
      <c r="BO172" s="131"/>
      <c r="BP172" s="131"/>
      <c r="BQ172" s="131"/>
      <c r="BR172" s="131"/>
      <c r="BS172" s="132"/>
      <c r="BT172" s="130" t="s">
        <v>344</v>
      </c>
      <c r="BU172" s="131"/>
      <c r="BV172" s="131"/>
      <c r="BW172" s="132"/>
      <c r="BX172" s="130" t="s">
        <v>448</v>
      </c>
      <c r="BY172" s="131"/>
      <c r="BZ172" s="131"/>
      <c r="CA172" s="132"/>
      <c r="CB172" s="164">
        <f>CB173</f>
        <v>1350000</v>
      </c>
      <c r="CC172" s="165"/>
      <c r="CD172" s="165"/>
      <c r="CE172" s="165"/>
      <c r="CF172" s="165"/>
      <c r="CG172" s="165"/>
      <c r="CH172" s="165"/>
      <c r="CI172" s="166"/>
      <c r="CJ172" s="164">
        <f t="shared" ref="CJ172" si="41">CJ173</f>
        <v>145800</v>
      </c>
      <c r="CK172" s="165"/>
      <c r="CL172" s="165"/>
      <c r="CM172" s="165"/>
      <c r="CN172" s="165"/>
      <c r="CO172" s="165"/>
      <c r="CP172" s="165"/>
      <c r="CQ172" s="166"/>
      <c r="CR172" s="164">
        <f t="shared" ref="CR172" si="42">CR173</f>
        <v>161300</v>
      </c>
      <c r="CS172" s="165"/>
      <c r="CT172" s="165"/>
      <c r="CU172" s="165"/>
      <c r="CV172" s="165"/>
      <c r="CW172" s="165"/>
      <c r="CX172" s="165"/>
      <c r="CY172" s="166"/>
      <c r="CZ172" s="167"/>
      <c r="DA172" s="168"/>
      <c r="DB172" s="168"/>
      <c r="DC172" s="168"/>
      <c r="DD172" s="168"/>
      <c r="DE172" s="168"/>
      <c r="DF172" s="168"/>
      <c r="DG172" s="39"/>
    </row>
    <row r="173" spans="1:144" x14ac:dyDescent="0.2">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43" t="s">
        <v>343</v>
      </c>
      <c r="AY173" s="144"/>
      <c r="AZ173" s="144"/>
      <c r="BA173" s="144"/>
      <c r="BB173" s="145"/>
      <c r="BC173" s="147" t="s">
        <v>153</v>
      </c>
      <c r="BD173" s="144"/>
      <c r="BE173" s="144"/>
      <c r="BF173" s="144"/>
      <c r="BG173" s="144"/>
      <c r="BH173" s="144"/>
      <c r="BI173" s="145"/>
      <c r="BJ173" s="130" t="s">
        <v>455</v>
      </c>
      <c r="BK173" s="131"/>
      <c r="BL173" s="131"/>
      <c r="BM173" s="131"/>
      <c r="BN173" s="131"/>
      <c r="BO173" s="131"/>
      <c r="BP173" s="131"/>
      <c r="BQ173" s="131"/>
      <c r="BR173" s="131"/>
      <c r="BS173" s="132"/>
      <c r="BT173" s="130" t="s">
        <v>344</v>
      </c>
      <c r="BU173" s="131"/>
      <c r="BV173" s="131"/>
      <c r="BW173" s="132"/>
      <c r="BX173" s="130" t="s">
        <v>450</v>
      </c>
      <c r="BY173" s="131"/>
      <c r="BZ173" s="131"/>
      <c r="CA173" s="132"/>
      <c r="CB173" s="164">
        <v>1350000</v>
      </c>
      <c r="CC173" s="165"/>
      <c r="CD173" s="165"/>
      <c r="CE173" s="165"/>
      <c r="CF173" s="165"/>
      <c r="CG173" s="165"/>
      <c r="CH173" s="165"/>
      <c r="CI173" s="166"/>
      <c r="CJ173" s="164">
        <v>145800</v>
      </c>
      <c r="CK173" s="165"/>
      <c r="CL173" s="165"/>
      <c r="CM173" s="165"/>
      <c r="CN173" s="165"/>
      <c r="CO173" s="165"/>
      <c r="CP173" s="165"/>
      <c r="CQ173" s="166"/>
      <c r="CR173" s="164">
        <v>161300</v>
      </c>
      <c r="CS173" s="165"/>
      <c r="CT173" s="165"/>
      <c r="CU173" s="165"/>
      <c r="CV173" s="165"/>
      <c r="CW173" s="165"/>
      <c r="CX173" s="165"/>
      <c r="CY173" s="166"/>
      <c r="CZ173" s="167"/>
      <c r="DA173" s="168"/>
      <c r="DB173" s="168"/>
      <c r="DC173" s="168"/>
      <c r="DD173" s="168"/>
      <c r="DE173" s="168"/>
      <c r="DF173" s="168"/>
      <c r="DG173" s="36"/>
      <c r="DS173" s="127"/>
      <c r="DT173" s="127"/>
      <c r="DU173" s="127"/>
      <c r="DV173" s="127"/>
      <c r="DW173" s="127"/>
      <c r="DX173" s="127"/>
      <c r="DY173" s="127"/>
      <c r="DZ173" s="127"/>
      <c r="EA173" s="127"/>
      <c r="EB173" s="127"/>
      <c r="EC173" s="127"/>
      <c r="ED173" s="127"/>
      <c r="EE173" s="127"/>
      <c r="EF173" s="127"/>
      <c r="EG173" s="127"/>
      <c r="EH173" s="127"/>
      <c r="EI173" s="127"/>
      <c r="EJ173" s="127"/>
      <c r="EK173" s="127"/>
      <c r="EL173" s="127"/>
    </row>
    <row r="174" spans="1:144" x14ac:dyDescent="0.2">
      <c r="A174" s="189" t="s">
        <v>345</v>
      </c>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c r="AS174" s="189"/>
      <c r="AT174" s="189"/>
      <c r="AU174" s="189"/>
      <c r="AV174" s="189"/>
      <c r="AW174" s="189"/>
      <c r="AX174" s="140" t="s">
        <v>347</v>
      </c>
      <c r="AY174" s="141"/>
      <c r="AZ174" s="141"/>
      <c r="BA174" s="141"/>
      <c r="BB174" s="142"/>
      <c r="BC174" s="146" t="s">
        <v>153</v>
      </c>
      <c r="BD174" s="141"/>
      <c r="BE174" s="141"/>
      <c r="BF174" s="141"/>
      <c r="BG174" s="141"/>
      <c r="BH174" s="141"/>
      <c r="BI174" s="142"/>
      <c r="BJ174" s="293" t="s">
        <v>464</v>
      </c>
      <c r="BK174" s="294"/>
      <c r="BL174" s="294"/>
      <c r="BM174" s="294"/>
      <c r="BN174" s="294"/>
      <c r="BO174" s="294"/>
      <c r="BP174" s="294"/>
      <c r="BQ174" s="294"/>
      <c r="BR174" s="294"/>
      <c r="BS174" s="295"/>
      <c r="BT174" s="293" t="s">
        <v>348</v>
      </c>
      <c r="BU174" s="294"/>
      <c r="BV174" s="294"/>
      <c r="BW174" s="295"/>
      <c r="BX174" s="293"/>
      <c r="BY174" s="294"/>
      <c r="BZ174" s="294"/>
      <c r="CA174" s="295"/>
      <c r="CB174" s="191"/>
      <c r="CC174" s="192"/>
      <c r="CD174" s="192"/>
      <c r="CE174" s="192"/>
      <c r="CF174" s="192"/>
      <c r="CG174" s="192"/>
      <c r="CH174" s="192"/>
      <c r="CI174" s="193"/>
      <c r="CJ174" s="191"/>
      <c r="CK174" s="192"/>
      <c r="CL174" s="192"/>
      <c r="CM174" s="192"/>
      <c r="CN174" s="192"/>
      <c r="CO174" s="192"/>
      <c r="CP174" s="192"/>
      <c r="CQ174" s="193"/>
      <c r="CR174" s="191"/>
      <c r="CS174" s="192"/>
      <c r="CT174" s="192"/>
      <c r="CU174" s="192"/>
      <c r="CV174" s="192"/>
      <c r="CW174" s="192"/>
      <c r="CX174" s="192"/>
      <c r="CY174" s="193"/>
      <c r="CZ174" s="194"/>
      <c r="DA174" s="195"/>
      <c r="DB174" s="195"/>
      <c r="DC174" s="195"/>
      <c r="DD174" s="195"/>
      <c r="DE174" s="195"/>
      <c r="DF174" s="195"/>
      <c r="DG174" s="196"/>
    </row>
    <row r="175" spans="1:144" x14ac:dyDescent="0.2">
      <c r="A175" s="162" t="s">
        <v>346</v>
      </c>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53"/>
      <c r="AY175" s="154"/>
      <c r="AZ175" s="154"/>
      <c r="BA175" s="154"/>
      <c r="BB175" s="155"/>
      <c r="BC175" s="156"/>
      <c r="BD175" s="154"/>
      <c r="BE175" s="154"/>
      <c r="BF175" s="154"/>
      <c r="BG175" s="154"/>
      <c r="BH175" s="154"/>
      <c r="BI175" s="155"/>
      <c r="BJ175" s="296"/>
      <c r="BK175" s="297"/>
      <c r="BL175" s="297"/>
      <c r="BM175" s="297"/>
      <c r="BN175" s="297"/>
      <c r="BO175" s="297"/>
      <c r="BP175" s="297"/>
      <c r="BQ175" s="297"/>
      <c r="BR175" s="297"/>
      <c r="BS175" s="298"/>
      <c r="BT175" s="296"/>
      <c r="BU175" s="297"/>
      <c r="BV175" s="297"/>
      <c r="BW175" s="298"/>
      <c r="BX175" s="296"/>
      <c r="BY175" s="297"/>
      <c r="BZ175" s="297"/>
      <c r="CA175" s="298"/>
      <c r="CB175" s="197"/>
      <c r="CC175" s="198"/>
      <c r="CD175" s="198"/>
      <c r="CE175" s="198"/>
      <c r="CF175" s="198"/>
      <c r="CG175" s="198"/>
      <c r="CH175" s="198"/>
      <c r="CI175" s="199"/>
      <c r="CJ175" s="197"/>
      <c r="CK175" s="198"/>
      <c r="CL175" s="198"/>
      <c r="CM175" s="198"/>
      <c r="CN175" s="198"/>
      <c r="CO175" s="198"/>
      <c r="CP175" s="198"/>
      <c r="CQ175" s="199"/>
      <c r="CR175" s="197"/>
      <c r="CS175" s="198"/>
      <c r="CT175" s="198"/>
      <c r="CU175" s="198"/>
      <c r="CV175" s="198"/>
      <c r="CW175" s="198"/>
      <c r="CX175" s="198"/>
      <c r="CY175" s="199"/>
      <c r="CZ175" s="227"/>
      <c r="DA175" s="228"/>
      <c r="DB175" s="228"/>
      <c r="DC175" s="228"/>
      <c r="DD175" s="228"/>
      <c r="DE175" s="228"/>
      <c r="DF175" s="228"/>
      <c r="DG175" s="229"/>
      <c r="DT175" s="127"/>
      <c r="DU175" s="127"/>
      <c r="DV175" s="127"/>
      <c r="DW175" s="127"/>
      <c r="DX175" s="127"/>
      <c r="DY175" s="127"/>
      <c r="DZ175" s="127"/>
      <c r="EA175" s="127"/>
      <c r="EB175" s="127"/>
      <c r="EC175" s="127"/>
      <c r="ED175" s="127"/>
      <c r="EE175" s="127"/>
      <c r="EF175" s="127"/>
      <c r="EG175" s="127"/>
      <c r="EH175" s="127"/>
      <c r="EI175" s="127"/>
      <c r="EJ175" s="127"/>
      <c r="EK175" s="127"/>
      <c r="EL175" s="127"/>
      <c r="EM175" s="127"/>
      <c r="EN175" s="127"/>
    </row>
    <row r="176" spans="1:144" x14ac:dyDescent="0.2">
      <c r="A176" s="189" t="s">
        <v>349</v>
      </c>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c r="AS176" s="189"/>
      <c r="AT176" s="189"/>
      <c r="AU176" s="189"/>
      <c r="AV176" s="189"/>
      <c r="AW176" s="190"/>
      <c r="AX176" s="140" t="s">
        <v>350</v>
      </c>
      <c r="AY176" s="141"/>
      <c r="AZ176" s="141"/>
      <c r="BA176" s="141"/>
      <c r="BB176" s="142"/>
      <c r="BC176" s="146" t="s">
        <v>153</v>
      </c>
      <c r="BD176" s="141"/>
      <c r="BE176" s="141"/>
      <c r="BF176" s="141"/>
      <c r="BG176" s="141"/>
      <c r="BH176" s="141"/>
      <c r="BI176" s="142"/>
      <c r="BJ176" s="130" t="s">
        <v>464</v>
      </c>
      <c r="BK176" s="131"/>
      <c r="BL176" s="131"/>
      <c r="BM176" s="131"/>
      <c r="BN176" s="131"/>
      <c r="BO176" s="131"/>
      <c r="BP176" s="131"/>
      <c r="BQ176" s="131"/>
      <c r="BR176" s="131"/>
      <c r="BS176" s="132"/>
      <c r="BT176" s="130" t="s">
        <v>351</v>
      </c>
      <c r="BU176" s="131"/>
      <c r="BV176" s="131"/>
      <c r="BW176" s="132"/>
      <c r="BX176" s="130" t="s">
        <v>448</v>
      </c>
      <c r="BY176" s="131"/>
      <c r="BZ176" s="131"/>
      <c r="CA176" s="132"/>
      <c r="CB176" s="164">
        <f>CB177</f>
        <v>1879202.74</v>
      </c>
      <c r="CC176" s="165"/>
      <c r="CD176" s="165"/>
      <c r="CE176" s="165"/>
      <c r="CF176" s="165"/>
      <c r="CG176" s="165"/>
      <c r="CH176" s="165"/>
      <c r="CI176" s="166"/>
      <c r="CJ176" s="164">
        <f t="shared" ref="CJ176" si="43">CJ177</f>
        <v>1482240.68</v>
      </c>
      <c r="CK176" s="165"/>
      <c r="CL176" s="165"/>
      <c r="CM176" s="165"/>
      <c r="CN176" s="165"/>
      <c r="CO176" s="165"/>
      <c r="CP176" s="165"/>
      <c r="CQ176" s="166"/>
      <c r="CR176" s="164">
        <f t="shared" ref="CR176" si="44">CR177</f>
        <v>1162240.68</v>
      </c>
      <c r="CS176" s="165"/>
      <c r="CT176" s="165"/>
      <c r="CU176" s="165"/>
      <c r="CV176" s="165"/>
      <c r="CW176" s="165"/>
      <c r="CX176" s="165"/>
      <c r="CY176" s="166"/>
      <c r="CZ176" s="167"/>
      <c r="DA176" s="168"/>
      <c r="DB176" s="168"/>
      <c r="DC176" s="168"/>
      <c r="DD176" s="168"/>
      <c r="DE176" s="168"/>
      <c r="DF176" s="168"/>
      <c r="DG176" s="39"/>
      <c r="DR176" s="126"/>
      <c r="DS176" s="127"/>
      <c r="DT176" s="127"/>
      <c r="DU176" s="127"/>
      <c r="DV176" s="127"/>
      <c r="DW176" s="127"/>
      <c r="DX176" s="127"/>
      <c r="DY176" s="127"/>
      <c r="DZ176" s="127"/>
      <c r="EA176" s="127"/>
    </row>
    <row r="177" spans="1:111" x14ac:dyDescent="0.2">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43"/>
      <c r="AY177" s="144"/>
      <c r="AZ177" s="144"/>
      <c r="BA177" s="144"/>
      <c r="BB177" s="145"/>
      <c r="BC177" s="147"/>
      <c r="BD177" s="144"/>
      <c r="BE177" s="144"/>
      <c r="BF177" s="144"/>
      <c r="BG177" s="144"/>
      <c r="BH177" s="144"/>
      <c r="BI177" s="145"/>
      <c r="BJ177" s="130" t="s">
        <v>464</v>
      </c>
      <c r="BK177" s="131"/>
      <c r="BL177" s="131"/>
      <c r="BM177" s="131"/>
      <c r="BN177" s="131"/>
      <c r="BO177" s="131"/>
      <c r="BP177" s="131"/>
      <c r="BQ177" s="131"/>
      <c r="BR177" s="131"/>
      <c r="BS177" s="132"/>
      <c r="BT177" s="130" t="s">
        <v>351</v>
      </c>
      <c r="BU177" s="131"/>
      <c r="BV177" s="131"/>
      <c r="BW177" s="132"/>
      <c r="BX177" s="130" t="s">
        <v>446</v>
      </c>
      <c r="BY177" s="131"/>
      <c r="BZ177" s="131"/>
      <c r="CA177" s="132"/>
      <c r="CB177" s="164">
        <v>1879202.74</v>
      </c>
      <c r="CC177" s="165"/>
      <c r="CD177" s="165"/>
      <c r="CE177" s="165"/>
      <c r="CF177" s="165"/>
      <c r="CG177" s="165"/>
      <c r="CH177" s="165"/>
      <c r="CI177" s="166"/>
      <c r="CJ177" s="164">
        <v>1482240.68</v>
      </c>
      <c r="CK177" s="165"/>
      <c r="CL177" s="165"/>
      <c r="CM177" s="165"/>
      <c r="CN177" s="165"/>
      <c r="CO177" s="165"/>
      <c r="CP177" s="165"/>
      <c r="CQ177" s="166"/>
      <c r="CR177" s="164">
        <v>1162240.68</v>
      </c>
      <c r="CS177" s="165"/>
      <c r="CT177" s="165"/>
      <c r="CU177" s="165"/>
      <c r="CV177" s="165"/>
      <c r="CW177" s="165"/>
      <c r="CX177" s="165"/>
      <c r="CY177" s="166"/>
      <c r="CZ177" s="167"/>
      <c r="DA177" s="168"/>
      <c r="DB177" s="168"/>
      <c r="DC177" s="168"/>
      <c r="DD177" s="168"/>
      <c r="DE177" s="168"/>
      <c r="DF177" s="168"/>
      <c r="DG177" s="36"/>
    </row>
    <row r="178" spans="1:111" x14ac:dyDescent="0.2">
      <c r="A178" s="189" t="s">
        <v>352</v>
      </c>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c r="AS178" s="189"/>
      <c r="AT178" s="189"/>
      <c r="AU178" s="189"/>
      <c r="AV178" s="189"/>
      <c r="AW178" s="190"/>
      <c r="AX178" s="140" t="s">
        <v>353</v>
      </c>
      <c r="AY178" s="141"/>
      <c r="AZ178" s="141"/>
      <c r="BA178" s="141"/>
      <c r="BB178" s="142"/>
      <c r="BC178" s="146" t="s">
        <v>153</v>
      </c>
      <c r="BD178" s="141"/>
      <c r="BE178" s="141"/>
      <c r="BF178" s="141"/>
      <c r="BG178" s="141"/>
      <c r="BH178" s="141"/>
      <c r="BI178" s="142"/>
      <c r="BJ178" s="130" t="s">
        <v>464</v>
      </c>
      <c r="BK178" s="131"/>
      <c r="BL178" s="131"/>
      <c r="BM178" s="131"/>
      <c r="BN178" s="131"/>
      <c r="BO178" s="131"/>
      <c r="BP178" s="131"/>
      <c r="BQ178" s="131"/>
      <c r="BR178" s="131"/>
      <c r="BS178" s="132"/>
      <c r="BT178" s="130" t="s">
        <v>354</v>
      </c>
      <c r="BU178" s="131"/>
      <c r="BV178" s="131"/>
      <c r="BW178" s="132"/>
      <c r="BX178" s="130" t="s">
        <v>448</v>
      </c>
      <c r="BY178" s="131"/>
      <c r="BZ178" s="131"/>
      <c r="CA178" s="132"/>
      <c r="CB178" s="164">
        <f>SUM(CB179:CI181)</f>
        <v>2730400</v>
      </c>
      <c r="CC178" s="165"/>
      <c r="CD178" s="165"/>
      <c r="CE178" s="165"/>
      <c r="CF178" s="165"/>
      <c r="CG178" s="165"/>
      <c r="CH178" s="165"/>
      <c r="CI178" s="166"/>
      <c r="CJ178" s="164">
        <f t="shared" ref="CJ178" si="45">SUM(CJ179:CQ181)</f>
        <v>2730400</v>
      </c>
      <c r="CK178" s="165"/>
      <c r="CL178" s="165"/>
      <c r="CM178" s="165"/>
      <c r="CN178" s="165"/>
      <c r="CO178" s="165"/>
      <c r="CP178" s="165"/>
      <c r="CQ178" s="166"/>
      <c r="CR178" s="164">
        <f t="shared" ref="CR178" si="46">SUM(CR179:CY181)</f>
        <v>2730400</v>
      </c>
      <c r="CS178" s="165"/>
      <c r="CT178" s="165"/>
      <c r="CU178" s="165"/>
      <c r="CV178" s="165"/>
      <c r="CW178" s="165"/>
      <c r="CX178" s="165"/>
      <c r="CY178" s="166"/>
      <c r="CZ178" s="167"/>
      <c r="DA178" s="168"/>
      <c r="DB178" s="168"/>
      <c r="DC178" s="168"/>
      <c r="DD178" s="168"/>
      <c r="DE178" s="168"/>
      <c r="DF178" s="168"/>
      <c r="DG178" s="39"/>
    </row>
    <row r="179" spans="1:111" x14ac:dyDescent="0.2">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53"/>
      <c r="AY179" s="154"/>
      <c r="AZ179" s="154"/>
      <c r="BA179" s="154"/>
      <c r="BB179" s="155"/>
      <c r="BC179" s="156"/>
      <c r="BD179" s="154"/>
      <c r="BE179" s="154"/>
      <c r="BF179" s="154"/>
      <c r="BG179" s="154"/>
      <c r="BH179" s="154"/>
      <c r="BI179" s="155"/>
      <c r="BJ179" s="130" t="s">
        <v>464</v>
      </c>
      <c r="BK179" s="131"/>
      <c r="BL179" s="131"/>
      <c r="BM179" s="131"/>
      <c r="BN179" s="131"/>
      <c r="BO179" s="131"/>
      <c r="BP179" s="131"/>
      <c r="BQ179" s="131"/>
      <c r="BR179" s="131"/>
      <c r="BS179" s="132"/>
      <c r="BT179" s="130" t="s">
        <v>354</v>
      </c>
      <c r="BU179" s="131"/>
      <c r="BV179" s="131"/>
      <c r="BW179" s="132"/>
      <c r="BX179" s="130" t="s">
        <v>449</v>
      </c>
      <c r="BY179" s="131"/>
      <c r="BZ179" s="131"/>
      <c r="CA179" s="132"/>
      <c r="CB179" s="164">
        <v>0</v>
      </c>
      <c r="CC179" s="165"/>
      <c r="CD179" s="165"/>
      <c r="CE179" s="165"/>
      <c r="CF179" s="165"/>
      <c r="CG179" s="165"/>
      <c r="CH179" s="165"/>
      <c r="CI179" s="166"/>
      <c r="CJ179" s="164">
        <v>0</v>
      </c>
      <c r="CK179" s="165"/>
      <c r="CL179" s="165"/>
      <c r="CM179" s="165"/>
      <c r="CN179" s="165"/>
      <c r="CO179" s="165"/>
      <c r="CP179" s="165"/>
      <c r="CQ179" s="166"/>
      <c r="CR179" s="164">
        <v>0</v>
      </c>
      <c r="CS179" s="165"/>
      <c r="CT179" s="165"/>
      <c r="CU179" s="165"/>
      <c r="CV179" s="165"/>
      <c r="CW179" s="165"/>
      <c r="CX179" s="165"/>
      <c r="CY179" s="166"/>
      <c r="CZ179" s="167"/>
      <c r="DA179" s="168"/>
      <c r="DB179" s="168"/>
      <c r="DC179" s="168"/>
      <c r="DD179" s="168"/>
      <c r="DE179" s="168"/>
      <c r="DF179" s="168"/>
      <c r="DG179" s="39"/>
    </row>
    <row r="180" spans="1:111" x14ac:dyDescent="0.2">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53"/>
      <c r="AY180" s="154"/>
      <c r="AZ180" s="154"/>
      <c r="BA180" s="154"/>
      <c r="BB180" s="155"/>
      <c r="BC180" s="156"/>
      <c r="BD180" s="154"/>
      <c r="BE180" s="154"/>
      <c r="BF180" s="154"/>
      <c r="BG180" s="154"/>
      <c r="BH180" s="154"/>
      <c r="BI180" s="155"/>
      <c r="BJ180" s="130" t="s">
        <v>464</v>
      </c>
      <c r="BK180" s="131"/>
      <c r="BL180" s="131"/>
      <c r="BM180" s="131"/>
      <c r="BN180" s="131"/>
      <c r="BO180" s="131"/>
      <c r="BP180" s="131"/>
      <c r="BQ180" s="131"/>
      <c r="BR180" s="131"/>
      <c r="BS180" s="132"/>
      <c r="BT180" s="130" t="s">
        <v>354</v>
      </c>
      <c r="BU180" s="131"/>
      <c r="BV180" s="131"/>
      <c r="BW180" s="132"/>
      <c r="BX180" s="130" t="s">
        <v>446</v>
      </c>
      <c r="BY180" s="131"/>
      <c r="BZ180" s="131"/>
      <c r="CA180" s="132"/>
      <c r="CB180" s="164">
        <v>1000000</v>
      </c>
      <c r="CC180" s="165"/>
      <c r="CD180" s="165"/>
      <c r="CE180" s="165"/>
      <c r="CF180" s="165"/>
      <c r="CG180" s="165"/>
      <c r="CH180" s="165"/>
      <c r="CI180" s="166"/>
      <c r="CJ180" s="164">
        <v>1000000</v>
      </c>
      <c r="CK180" s="165"/>
      <c r="CL180" s="165"/>
      <c r="CM180" s="165"/>
      <c r="CN180" s="165"/>
      <c r="CO180" s="165"/>
      <c r="CP180" s="165"/>
      <c r="CQ180" s="166"/>
      <c r="CR180" s="164">
        <v>1000000</v>
      </c>
      <c r="CS180" s="165"/>
      <c r="CT180" s="165"/>
      <c r="CU180" s="165"/>
      <c r="CV180" s="165"/>
      <c r="CW180" s="165"/>
      <c r="CX180" s="165"/>
      <c r="CY180" s="166"/>
      <c r="CZ180" s="167"/>
      <c r="DA180" s="168"/>
      <c r="DB180" s="168"/>
      <c r="DC180" s="168"/>
      <c r="DD180" s="168"/>
      <c r="DE180" s="168"/>
      <c r="DF180" s="168"/>
      <c r="DG180" s="39"/>
    </row>
    <row r="181" spans="1:111" x14ac:dyDescent="0.2">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43" t="s">
        <v>353</v>
      </c>
      <c r="AY181" s="144"/>
      <c r="AZ181" s="144"/>
      <c r="BA181" s="144"/>
      <c r="BB181" s="145"/>
      <c r="BC181" s="147" t="s">
        <v>153</v>
      </c>
      <c r="BD181" s="144"/>
      <c r="BE181" s="144"/>
      <c r="BF181" s="144"/>
      <c r="BG181" s="144"/>
      <c r="BH181" s="144"/>
      <c r="BI181" s="145"/>
      <c r="BJ181" s="130" t="s">
        <v>485</v>
      </c>
      <c r="BK181" s="131"/>
      <c r="BL181" s="131"/>
      <c r="BM181" s="131"/>
      <c r="BN181" s="131"/>
      <c r="BO181" s="131"/>
      <c r="BP181" s="131"/>
      <c r="BQ181" s="131"/>
      <c r="BR181" s="131"/>
      <c r="BS181" s="132"/>
      <c r="BT181" s="130" t="s">
        <v>354</v>
      </c>
      <c r="BU181" s="131"/>
      <c r="BV181" s="131"/>
      <c r="BW181" s="132"/>
      <c r="BX181" s="130" t="s">
        <v>450</v>
      </c>
      <c r="BY181" s="131"/>
      <c r="BZ181" s="131"/>
      <c r="CA181" s="132"/>
      <c r="CB181" s="164">
        <v>1730400</v>
      </c>
      <c r="CC181" s="165"/>
      <c r="CD181" s="165"/>
      <c r="CE181" s="165"/>
      <c r="CF181" s="165"/>
      <c r="CG181" s="165"/>
      <c r="CH181" s="165"/>
      <c r="CI181" s="166"/>
      <c r="CJ181" s="164">
        <v>1730400</v>
      </c>
      <c r="CK181" s="165"/>
      <c r="CL181" s="165"/>
      <c r="CM181" s="165"/>
      <c r="CN181" s="165"/>
      <c r="CO181" s="165"/>
      <c r="CP181" s="165"/>
      <c r="CQ181" s="166"/>
      <c r="CR181" s="164">
        <v>1730400</v>
      </c>
      <c r="CS181" s="165"/>
      <c r="CT181" s="165"/>
      <c r="CU181" s="165"/>
      <c r="CV181" s="165"/>
      <c r="CW181" s="165"/>
      <c r="CX181" s="165"/>
      <c r="CY181" s="166"/>
      <c r="CZ181" s="167"/>
      <c r="DA181" s="168"/>
      <c r="DB181" s="168"/>
      <c r="DC181" s="168"/>
      <c r="DD181" s="168"/>
      <c r="DE181" s="168"/>
      <c r="DF181" s="168"/>
      <c r="DG181" s="36"/>
    </row>
    <row r="182" spans="1:111" x14ac:dyDescent="0.2">
      <c r="A182" s="189" t="s">
        <v>355</v>
      </c>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309" t="s">
        <v>356</v>
      </c>
      <c r="AY182" s="258"/>
      <c r="AZ182" s="258"/>
      <c r="BA182" s="258"/>
      <c r="BB182" s="259"/>
      <c r="BC182" s="257" t="s">
        <v>153</v>
      </c>
      <c r="BD182" s="258"/>
      <c r="BE182" s="258"/>
      <c r="BF182" s="258"/>
      <c r="BG182" s="258"/>
      <c r="BH182" s="258"/>
      <c r="BI182" s="259"/>
      <c r="BJ182" s="130"/>
      <c r="BK182" s="131"/>
      <c r="BL182" s="131"/>
      <c r="BM182" s="131"/>
      <c r="BN182" s="131"/>
      <c r="BO182" s="131"/>
      <c r="BP182" s="131"/>
      <c r="BQ182" s="131"/>
      <c r="BR182" s="131"/>
      <c r="BS182" s="132"/>
      <c r="BT182" s="130" t="s">
        <v>357</v>
      </c>
      <c r="BU182" s="131"/>
      <c r="BV182" s="131"/>
      <c r="BW182" s="132"/>
      <c r="BX182" s="130"/>
      <c r="BY182" s="131"/>
      <c r="BZ182" s="131"/>
      <c r="CA182" s="132"/>
      <c r="CB182" s="164"/>
      <c r="CC182" s="165"/>
      <c r="CD182" s="165"/>
      <c r="CE182" s="165"/>
      <c r="CF182" s="165"/>
      <c r="CG182" s="165"/>
      <c r="CH182" s="165"/>
      <c r="CI182" s="166"/>
      <c r="CJ182" s="164"/>
      <c r="CK182" s="165"/>
      <c r="CL182" s="165"/>
      <c r="CM182" s="165"/>
      <c r="CN182" s="165"/>
      <c r="CO182" s="165"/>
      <c r="CP182" s="165"/>
      <c r="CQ182" s="166"/>
      <c r="CR182" s="164"/>
      <c r="CS182" s="165"/>
      <c r="CT182" s="165"/>
      <c r="CU182" s="165"/>
      <c r="CV182" s="165"/>
      <c r="CW182" s="165"/>
      <c r="CX182" s="165"/>
      <c r="CY182" s="166"/>
      <c r="CZ182" s="167"/>
      <c r="DA182" s="168"/>
      <c r="DB182" s="168"/>
      <c r="DC182" s="168"/>
      <c r="DD182" s="168"/>
      <c r="DE182" s="168"/>
      <c r="DF182" s="168"/>
      <c r="DG182" s="36"/>
    </row>
    <row r="183" spans="1:111" x14ac:dyDescent="0.2">
      <c r="A183" s="189" t="s">
        <v>358</v>
      </c>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309" t="s">
        <v>359</v>
      </c>
      <c r="AY183" s="258"/>
      <c r="AZ183" s="258"/>
      <c r="BA183" s="258"/>
      <c r="BB183" s="259"/>
      <c r="BC183" s="257" t="s">
        <v>153</v>
      </c>
      <c r="BD183" s="258"/>
      <c r="BE183" s="258"/>
      <c r="BF183" s="258"/>
      <c r="BG183" s="258"/>
      <c r="BH183" s="258"/>
      <c r="BI183" s="259"/>
      <c r="BJ183" s="130"/>
      <c r="BK183" s="131"/>
      <c r="BL183" s="131"/>
      <c r="BM183" s="131"/>
      <c r="BN183" s="131"/>
      <c r="BO183" s="131"/>
      <c r="BP183" s="131"/>
      <c r="BQ183" s="131"/>
      <c r="BR183" s="131"/>
      <c r="BS183" s="132"/>
      <c r="BT183" s="130" t="s">
        <v>360</v>
      </c>
      <c r="BU183" s="131"/>
      <c r="BV183" s="131"/>
      <c r="BW183" s="132"/>
      <c r="BX183" s="130"/>
      <c r="BY183" s="131"/>
      <c r="BZ183" s="131"/>
      <c r="CA183" s="132"/>
      <c r="CB183" s="164"/>
      <c r="CC183" s="165"/>
      <c r="CD183" s="165"/>
      <c r="CE183" s="165"/>
      <c r="CF183" s="165"/>
      <c r="CG183" s="165"/>
      <c r="CH183" s="165"/>
      <c r="CI183" s="166"/>
      <c r="CJ183" s="164"/>
      <c r="CK183" s="165"/>
      <c r="CL183" s="165"/>
      <c r="CM183" s="165"/>
      <c r="CN183" s="165"/>
      <c r="CO183" s="165"/>
      <c r="CP183" s="165"/>
      <c r="CQ183" s="166"/>
      <c r="CR183" s="164"/>
      <c r="CS183" s="165"/>
      <c r="CT183" s="165"/>
      <c r="CU183" s="165"/>
      <c r="CV183" s="165"/>
      <c r="CW183" s="165"/>
      <c r="CX183" s="165"/>
      <c r="CY183" s="166"/>
      <c r="CZ183" s="167"/>
      <c r="DA183" s="168"/>
      <c r="DB183" s="168"/>
      <c r="DC183" s="168"/>
      <c r="DD183" s="168"/>
      <c r="DE183" s="168"/>
      <c r="DF183" s="168"/>
      <c r="DG183" s="36"/>
    </row>
    <row r="184" spans="1:111" x14ac:dyDescent="0.2">
      <c r="A184" s="189" t="s">
        <v>363</v>
      </c>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40" t="s">
        <v>361</v>
      </c>
      <c r="AY184" s="141"/>
      <c r="AZ184" s="141"/>
      <c r="BA184" s="141"/>
      <c r="BB184" s="142"/>
      <c r="BC184" s="146" t="s">
        <v>153</v>
      </c>
      <c r="BD184" s="141"/>
      <c r="BE184" s="141"/>
      <c r="BF184" s="141"/>
      <c r="BG184" s="141"/>
      <c r="BH184" s="141"/>
      <c r="BI184" s="142"/>
      <c r="BJ184" s="293"/>
      <c r="BK184" s="294"/>
      <c r="BL184" s="294"/>
      <c r="BM184" s="294"/>
      <c r="BN184" s="294"/>
      <c r="BO184" s="294"/>
      <c r="BP184" s="294"/>
      <c r="BQ184" s="294"/>
      <c r="BR184" s="294"/>
      <c r="BS184" s="295"/>
      <c r="BT184" s="293" t="s">
        <v>362</v>
      </c>
      <c r="BU184" s="294"/>
      <c r="BV184" s="294"/>
      <c r="BW184" s="295"/>
      <c r="BX184" s="293"/>
      <c r="BY184" s="294"/>
      <c r="BZ184" s="294"/>
      <c r="CA184" s="295"/>
      <c r="CB184" s="191"/>
      <c r="CC184" s="192"/>
      <c r="CD184" s="192"/>
      <c r="CE184" s="192"/>
      <c r="CF184" s="192"/>
      <c r="CG184" s="192"/>
      <c r="CH184" s="192"/>
      <c r="CI184" s="193"/>
      <c r="CJ184" s="191"/>
      <c r="CK184" s="192"/>
      <c r="CL184" s="192"/>
      <c r="CM184" s="192"/>
      <c r="CN184" s="192"/>
      <c r="CO184" s="192"/>
      <c r="CP184" s="192"/>
      <c r="CQ184" s="193"/>
      <c r="CR184" s="191"/>
      <c r="CS184" s="192"/>
      <c r="CT184" s="192"/>
      <c r="CU184" s="192"/>
      <c r="CV184" s="192"/>
      <c r="CW184" s="192"/>
      <c r="CX184" s="192"/>
      <c r="CY184" s="193"/>
      <c r="CZ184" s="194"/>
      <c r="DA184" s="195"/>
      <c r="DB184" s="195"/>
      <c r="DC184" s="195"/>
      <c r="DD184" s="195"/>
      <c r="DE184" s="195"/>
      <c r="DF184" s="195"/>
      <c r="DG184" s="196"/>
    </row>
    <row r="185" spans="1:111" x14ac:dyDescent="0.2">
      <c r="A185" s="162" t="s">
        <v>364</v>
      </c>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53"/>
      <c r="AY185" s="154"/>
      <c r="AZ185" s="154"/>
      <c r="BA185" s="154"/>
      <c r="BB185" s="155"/>
      <c r="BC185" s="156"/>
      <c r="BD185" s="154"/>
      <c r="BE185" s="154"/>
      <c r="BF185" s="154"/>
      <c r="BG185" s="154"/>
      <c r="BH185" s="154"/>
      <c r="BI185" s="155"/>
      <c r="BJ185" s="296"/>
      <c r="BK185" s="297"/>
      <c r="BL185" s="297"/>
      <c r="BM185" s="297"/>
      <c r="BN185" s="297"/>
      <c r="BO185" s="297"/>
      <c r="BP185" s="297"/>
      <c r="BQ185" s="297"/>
      <c r="BR185" s="297"/>
      <c r="BS185" s="298"/>
      <c r="BT185" s="296"/>
      <c r="BU185" s="297"/>
      <c r="BV185" s="297"/>
      <c r="BW185" s="298"/>
      <c r="BX185" s="296"/>
      <c r="BY185" s="297"/>
      <c r="BZ185" s="297"/>
      <c r="CA185" s="298"/>
      <c r="CB185" s="197"/>
      <c r="CC185" s="198"/>
      <c r="CD185" s="198"/>
      <c r="CE185" s="198"/>
      <c r="CF185" s="198"/>
      <c r="CG185" s="198"/>
      <c r="CH185" s="198"/>
      <c r="CI185" s="199"/>
      <c r="CJ185" s="197"/>
      <c r="CK185" s="198"/>
      <c r="CL185" s="198"/>
      <c r="CM185" s="198"/>
      <c r="CN185" s="198"/>
      <c r="CO185" s="198"/>
      <c r="CP185" s="198"/>
      <c r="CQ185" s="199"/>
      <c r="CR185" s="197"/>
      <c r="CS185" s="198"/>
      <c r="CT185" s="198"/>
      <c r="CU185" s="198"/>
      <c r="CV185" s="198"/>
      <c r="CW185" s="198"/>
      <c r="CX185" s="198"/>
      <c r="CY185" s="199"/>
      <c r="CZ185" s="227"/>
      <c r="DA185" s="228"/>
      <c r="DB185" s="228"/>
      <c r="DC185" s="228"/>
      <c r="DD185" s="228"/>
      <c r="DE185" s="228"/>
      <c r="DF185" s="228"/>
      <c r="DG185" s="229"/>
    </row>
    <row r="186" spans="1:111" x14ac:dyDescent="0.2">
      <c r="A186" s="189" t="s">
        <v>365</v>
      </c>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90"/>
      <c r="AX186" s="140" t="s">
        <v>212</v>
      </c>
      <c r="AY186" s="141"/>
      <c r="AZ186" s="141"/>
      <c r="BA186" s="141"/>
      <c r="BB186" s="142"/>
      <c r="BC186" s="146" t="s">
        <v>153</v>
      </c>
      <c r="BD186" s="141"/>
      <c r="BE186" s="141"/>
      <c r="BF186" s="141"/>
      <c r="BG186" s="141"/>
      <c r="BH186" s="141"/>
      <c r="BI186" s="142"/>
      <c r="BJ186" s="130" t="s">
        <v>464</v>
      </c>
      <c r="BK186" s="131"/>
      <c r="BL186" s="131"/>
      <c r="BM186" s="131"/>
      <c r="BN186" s="131"/>
      <c r="BO186" s="131"/>
      <c r="BP186" s="131"/>
      <c r="BQ186" s="131"/>
      <c r="BR186" s="131"/>
      <c r="BS186" s="132"/>
      <c r="BT186" s="130" t="s">
        <v>366</v>
      </c>
      <c r="BU186" s="131"/>
      <c r="BV186" s="131"/>
      <c r="BW186" s="132"/>
      <c r="BX186" s="130" t="s">
        <v>448</v>
      </c>
      <c r="BY186" s="131"/>
      <c r="BZ186" s="131"/>
      <c r="CA186" s="132"/>
      <c r="CB186" s="164">
        <f>CB187</f>
        <v>700000</v>
      </c>
      <c r="CC186" s="165"/>
      <c r="CD186" s="165"/>
      <c r="CE186" s="165"/>
      <c r="CF186" s="165"/>
      <c r="CG186" s="165"/>
      <c r="CH186" s="165"/>
      <c r="CI186" s="166"/>
      <c r="CJ186" s="164">
        <f t="shared" ref="CJ186" si="47">CJ187</f>
        <v>700000</v>
      </c>
      <c r="CK186" s="165"/>
      <c r="CL186" s="165"/>
      <c r="CM186" s="165"/>
      <c r="CN186" s="165"/>
      <c r="CO186" s="165"/>
      <c r="CP186" s="165"/>
      <c r="CQ186" s="166"/>
      <c r="CR186" s="164">
        <f t="shared" ref="CR186" si="48">CR187</f>
        <v>700000</v>
      </c>
      <c r="CS186" s="165"/>
      <c r="CT186" s="165"/>
      <c r="CU186" s="165"/>
      <c r="CV186" s="165"/>
      <c r="CW186" s="165"/>
      <c r="CX186" s="165"/>
      <c r="CY186" s="166"/>
      <c r="CZ186" s="167"/>
      <c r="DA186" s="168"/>
      <c r="DB186" s="168"/>
      <c r="DC186" s="168"/>
      <c r="DD186" s="168"/>
      <c r="DE186" s="168"/>
      <c r="DF186" s="168"/>
      <c r="DG186" s="36"/>
    </row>
    <row r="187" spans="1:111" x14ac:dyDescent="0.2">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43"/>
      <c r="AY187" s="144"/>
      <c r="AZ187" s="144"/>
      <c r="BA187" s="144"/>
      <c r="BB187" s="145"/>
      <c r="BC187" s="147"/>
      <c r="BD187" s="144"/>
      <c r="BE187" s="144"/>
      <c r="BF187" s="144"/>
      <c r="BG187" s="144"/>
      <c r="BH187" s="144"/>
      <c r="BI187" s="145"/>
      <c r="BJ187" s="130" t="s">
        <v>464</v>
      </c>
      <c r="BK187" s="131"/>
      <c r="BL187" s="131"/>
      <c r="BM187" s="131"/>
      <c r="BN187" s="131"/>
      <c r="BO187" s="131"/>
      <c r="BP187" s="131"/>
      <c r="BQ187" s="131"/>
      <c r="BR187" s="131"/>
      <c r="BS187" s="132"/>
      <c r="BT187" s="130" t="s">
        <v>366</v>
      </c>
      <c r="BU187" s="131"/>
      <c r="BV187" s="131"/>
      <c r="BW187" s="132"/>
      <c r="BX187" s="130" t="s">
        <v>449</v>
      </c>
      <c r="BY187" s="131"/>
      <c r="BZ187" s="131"/>
      <c r="CA187" s="132"/>
      <c r="CB187" s="164">
        <v>700000</v>
      </c>
      <c r="CC187" s="165"/>
      <c r="CD187" s="165"/>
      <c r="CE187" s="165"/>
      <c r="CF187" s="165"/>
      <c r="CG187" s="165"/>
      <c r="CH187" s="165"/>
      <c r="CI187" s="166"/>
      <c r="CJ187" s="164">
        <v>700000</v>
      </c>
      <c r="CK187" s="165"/>
      <c r="CL187" s="165"/>
      <c r="CM187" s="165"/>
      <c r="CN187" s="165"/>
      <c r="CO187" s="165"/>
      <c r="CP187" s="165"/>
      <c r="CQ187" s="166"/>
      <c r="CR187" s="164">
        <v>700000</v>
      </c>
      <c r="CS187" s="165"/>
      <c r="CT187" s="165"/>
      <c r="CU187" s="165"/>
      <c r="CV187" s="165"/>
      <c r="CW187" s="165"/>
      <c r="CX187" s="165"/>
      <c r="CY187" s="166"/>
      <c r="CZ187" s="167"/>
      <c r="DA187" s="168"/>
      <c r="DB187" s="168"/>
      <c r="DC187" s="168"/>
      <c r="DD187" s="168"/>
      <c r="DE187" s="168"/>
      <c r="DF187" s="168"/>
      <c r="DG187" s="39"/>
    </row>
    <row r="188" spans="1:111" x14ac:dyDescent="0.2">
      <c r="A188" s="189" t="s">
        <v>367</v>
      </c>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40" t="s">
        <v>214</v>
      </c>
      <c r="AY188" s="141"/>
      <c r="AZ188" s="141"/>
      <c r="BA188" s="141"/>
      <c r="BB188" s="142"/>
      <c r="BC188" s="146" t="s">
        <v>153</v>
      </c>
      <c r="BD188" s="141"/>
      <c r="BE188" s="141"/>
      <c r="BF188" s="141"/>
      <c r="BG188" s="141"/>
      <c r="BH188" s="141"/>
      <c r="BI188" s="142"/>
      <c r="BJ188" s="293"/>
      <c r="BK188" s="294"/>
      <c r="BL188" s="294"/>
      <c r="BM188" s="294"/>
      <c r="BN188" s="294"/>
      <c r="BO188" s="294"/>
      <c r="BP188" s="294"/>
      <c r="BQ188" s="294"/>
      <c r="BR188" s="294"/>
      <c r="BS188" s="295"/>
      <c r="BT188" s="293" t="s">
        <v>369</v>
      </c>
      <c r="BU188" s="294"/>
      <c r="BV188" s="294"/>
      <c r="BW188" s="295"/>
      <c r="BX188" s="293"/>
      <c r="BY188" s="294"/>
      <c r="BZ188" s="294"/>
      <c r="CA188" s="295"/>
      <c r="CB188" s="191"/>
      <c r="CC188" s="192"/>
      <c r="CD188" s="192"/>
      <c r="CE188" s="192"/>
      <c r="CF188" s="192"/>
      <c r="CG188" s="192"/>
      <c r="CH188" s="192"/>
      <c r="CI188" s="193"/>
      <c r="CJ188" s="191"/>
      <c r="CK188" s="192"/>
      <c r="CL188" s="192"/>
      <c r="CM188" s="192"/>
      <c r="CN188" s="192"/>
      <c r="CO188" s="192"/>
      <c r="CP188" s="192"/>
      <c r="CQ188" s="193"/>
      <c r="CR188" s="191"/>
      <c r="CS188" s="192"/>
      <c r="CT188" s="192"/>
      <c r="CU188" s="192"/>
      <c r="CV188" s="192"/>
      <c r="CW188" s="192"/>
      <c r="CX188" s="192"/>
      <c r="CY188" s="193"/>
      <c r="CZ188" s="194"/>
      <c r="DA188" s="195"/>
      <c r="DB188" s="195"/>
      <c r="DC188" s="195"/>
      <c r="DD188" s="195"/>
      <c r="DE188" s="195"/>
      <c r="DF188" s="195"/>
      <c r="DG188" s="196"/>
    </row>
    <row r="189" spans="1:111" x14ac:dyDescent="0.2">
      <c r="A189" s="162" t="s">
        <v>368</v>
      </c>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53"/>
      <c r="AY189" s="154"/>
      <c r="AZ189" s="154"/>
      <c r="BA189" s="154"/>
      <c r="BB189" s="155"/>
      <c r="BC189" s="156"/>
      <c r="BD189" s="154"/>
      <c r="BE189" s="154"/>
      <c r="BF189" s="154"/>
      <c r="BG189" s="154"/>
      <c r="BH189" s="154"/>
      <c r="BI189" s="155"/>
      <c r="BJ189" s="296"/>
      <c r="BK189" s="297"/>
      <c r="BL189" s="297"/>
      <c r="BM189" s="297"/>
      <c r="BN189" s="297"/>
      <c r="BO189" s="297"/>
      <c r="BP189" s="297"/>
      <c r="BQ189" s="297"/>
      <c r="BR189" s="297"/>
      <c r="BS189" s="298"/>
      <c r="BT189" s="296"/>
      <c r="BU189" s="297"/>
      <c r="BV189" s="297"/>
      <c r="BW189" s="298"/>
      <c r="BX189" s="296"/>
      <c r="BY189" s="297"/>
      <c r="BZ189" s="297"/>
      <c r="CA189" s="298"/>
      <c r="CB189" s="197"/>
      <c r="CC189" s="198"/>
      <c r="CD189" s="198"/>
      <c r="CE189" s="198"/>
      <c r="CF189" s="198"/>
      <c r="CG189" s="198"/>
      <c r="CH189" s="198"/>
      <c r="CI189" s="199"/>
      <c r="CJ189" s="197"/>
      <c r="CK189" s="198"/>
      <c r="CL189" s="198"/>
      <c r="CM189" s="198"/>
      <c r="CN189" s="198"/>
      <c r="CO189" s="198"/>
      <c r="CP189" s="198"/>
      <c r="CQ189" s="199"/>
      <c r="CR189" s="197"/>
      <c r="CS189" s="198"/>
      <c r="CT189" s="198"/>
      <c r="CU189" s="198"/>
      <c r="CV189" s="198"/>
      <c r="CW189" s="198"/>
      <c r="CX189" s="198"/>
      <c r="CY189" s="199"/>
      <c r="CZ189" s="227"/>
      <c r="DA189" s="228"/>
      <c r="DB189" s="228"/>
      <c r="DC189" s="228"/>
      <c r="DD189" s="228"/>
      <c r="DE189" s="228"/>
      <c r="DF189" s="228"/>
      <c r="DG189" s="229"/>
    </row>
    <row r="190" spans="1:111" x14ac:dyDescent="0.2">
      <c r="A190" s="189" t="s">
        <v>370</v>
      </c>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90"/>
      <c r="AX190" s="140" t="s">
        <v>216</v>
      </c>
      <c r="AY190" s="141"/>
      <c r="AZ190" s="141"/>
      <c r="BA190" s="141"/>
      <c r="BB190" s="142"/>
      <c r="BC190" s="146" t="s">
        <v>153</v>
      </c>
      <c r="BD190" s="141"/>
      <c r="BE190" s="141"/>
      <c r="BF190" s="141"/>
      <c r="BG190" s="141"/>
      <c r="BH190" s="141"/>
      <c r="BI190" s="142"/>
      <c r="BJ190" s="130" t="s">
        <v>464</v>
      </c>
      <c r="BK190" s="131"/>
      <c r="BL190" s="131"/>
      <c r="BM190" s="131"/>
      <c r="BN190" s="131"/>
      <c r="BO190" s="131"/>
      <c r="BP190" s="131"/>
      <c r="BQ190" s="131"/>
      <c r="BR190" s="131"/>
      <c r="BS190" s="132"/>
      <c r="BT190" s="130" t="s">
        <v>371</v>
      </c>
      <c r="BU190" s="131"/>
      <c r="BV190" s="131"/>
      <c r="BW190" s="132"/>
      <c r="BX190" s="130" t="s">
        <v>448</v>
      </c>
      <c r="BY190" s="131"/>
      <c r="BZ190" s="131"/>
      <c r="CA190" s="132"/>
      <c r="CB190" s="164">
        <f>SUM(CB191:CI192)</f>
        <v>9532328.0700000003</v>
      </c>
      <c r="CC190" s="165"/>
      <c r="CD190" s="165"/>
      <c r="CE190" s="165"/>
      <c r="CF190" s="165"/>
      <c r="CG190" s="165"/>
      <c r="CH190" s="165"/>
      <c r="CI190" s="166"/>
      <c r="CJ190" s="164">
        <f t="shared" ref="CJ190" si="49">SUM(CJ191:CQ192)</f>
        <v>8735000</v>
      </c>
      <c r="CK190" s="165"/>
      <c r="CL190" s="165"/>
      <c r="CM190" s="165"/>
      <c r="CN190" s="165"/>
      <c r="CO190" s="165"/>
      <c r="CP190" s="165"/>
      <c r="CQ190" s="166"/>
      <c r="CR190" s="164">
        <f t="shared" ref="CR190" si="50">SUM(CR191:CY192)</f>
        <v>7725000</v>
      </c>
      <c r="CS190" s="165"/>
      <c r="CT190" s="165"/>
      <c r="CU190" s="165"/>
      <c r="CV190" s="165"/>
      <c r="CW190" s="165"/>
      <c r="CX190" s="165"/>
      <c r="CY190" s="166"/>
      <c r="CZ190" s="167"/>
      <c r="DA190" s="168"/>
      <c r="DB190" s="168"/>
      <c r="DC190" s="168"/>
      <c r="DD190" s="168"/>
      <c r="DE190" s="168"/>
      <c r="DF190" s="168"/>
      <c r="DG190" s="39"/>
    </row>
    <row r="191" spans="1:111" x14ac:dyDescent="0.2">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53"/>
      <c r="AY191" s="154"/>
      <c r="AZ191" s="154"/>
      <c r="BA191" s="154"/>
      <c r="BB191" s="155"/>
      <c r="BC191" s="156"/>
      <c r="BD191" s="154"/>
      <c r="BE191" s="154"/>
      <c r="BF191" s="154"/>
      <c r="BG191" s="154"/>
      <c r="BH191" s="154"/>
      <c r="BI191" s="155"/>
      <c r="BJ191" s="130" t="s">
        <v>464</v>
      </c>
      <c r="BK191" s="131"/>
      <c r="BL191" s="131"/>
      <c r="BM191" s="131"/>
      <c r="BN191" s="131"/>
      <c r="BO191" s="131"/>
      <c r="BP191" s="131"/>
      <c r="BQ191" s="131"/>
      <c r="BR191" s="131"/>
      <c r="BS191" s="132"/>
      <c r="BT191" s="130" t="s">
        <v>371</v>
      </c>
      <c r="BU191" s="131"/>
      <c r="BV191" s="131"/>
      <c r="BW191" s="132"/>
      <c r="BX191" s="130" t="s">
        <v>446</v>
      </c>
      <c r="BY191" s="131"/>
      <c r="BZ191" s="131"/>
      <c r="CA191" s="132"/>
      <c r="CB191" s="164">
        <v>7120879.6600000001</v>
      </c>
      <c r="CC191" s="165"/>
      <c r="CD191" s="165"/>
      <c r="CE191" s="165"/>
      <c r="CF191" s="165"/>
      <c r="CG191" s="165"/>
      <c r="CH191" s="165"/>
      <c r="CI191" s="166"/>
      <c r="CJ191" s="164">
        <v>6435000</v>
      </c>
      <c r="CK191" s="165"/>
      <c r="CL191" s="165"/>
      <c r="CM191" s="165"/>
      <c r="CN191" s="165"/>
      <c r="CO191" s="165"/>
      <c r="CP191" s="165"/>
      <c r="CQ191" s="166"/>
      <c r="CR191" s="164">
        <v>5425000</v>
      </c>
      <c r="CS191" s="165"/>
      <c r="CT191" s="165"/>
      <c r="CU191" s="165"/>
      <c r="CV191" s="165"/>
      <c r="CW191" s="165"/>
      <c r="CX191" s="165"/>
      <c r="CY191" s="166"/>
      <c r="CZ191" s="167"/>
      <c r="DA191" s="168"/>
      <c r="DB191" s="168"/>
      <c r="DC191" s="168"/>
      <c r="DD191" s="168"/>
      <c r="DE191" s="168"/>
      <c r="DF191" s="168"/>
      <c r="DG191" s="39"/>
    </row>
    <row r="192" spans="1:111" x14ac:dyDescent="0.2">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43"/>
      <c r="AY192" s="144"/>
      <c r="AZ192" s="144"/>
      <c r="BA192" s="144"/>
      <c r="BB192" s="145"/>
      <c r="BC192" s="147"/>
      <c r="BD192" s="144"/>
      <c r="BE192" s="144"/>
      <c r="BF192" s="144"/>
      <c r="BG192" s="144"/>
      <c r="BH192" s="144"/>
      <c r="BI192" s="145"/>
      <c r="BJ192" s="130" t="s">
        <v>464</v>
      </c>
      <c r="BK192" s="131"/>
      <c r="BL192" s="131"/>
      <c r="BM192" s="131"/>
      <c r="BN192" s="131"/>
      <c r="BO192" s="131"/>
      <c r="BP192" s="131"/>
      <c r="BQ192" s="131"/>
      <c r="BR192" s="131"/>
      <c r="BS192" s="132"/>
      <c r="BT192" s="130" t="s">
        <v>371</v>
      </c>
      <c r="BU192" s="131"/>
      <c r="BV192" s="131"/>
      <c r="BW192" s="132"/>
      <c r="BX192" s="130" t="s">
        <v>449</v>
      </c>
      <c r="BY192" s="131"/>
      <c r="BZ192" s="131"/>
      <c r="CA192" s="132"/>
      <c r="CB192" s="164">
        <v>2411448.41</v>
      </c>
      <c r="CC192" s="165"/>
      <c r="CD192" s="165"/>
      <c r="CE192" s="165"/>
      <c r="CF192" s="165"/>
      <c r="CG192" s="165"/>
      <c r="CH192" s="165"/>
      <c r="CI192" s="166"/>
      <c r="CJ192" s="164">
        <v>2300000</v>
      </c>
      <c r="CK192" s="165"/>
      <c r="CL192" s="165"/>
      <c r="CM192" s="165"/>
      <c r="CN192" s="165"/>
      <c r="CO192" s="165"/>
      <c r="CP192" s="165"/>
      <c r="CQ192" s="166"/>
      <c r="CR192" s="164">
        <v>2300000</v>
      </c>
      <c r="CS192" s="165"/>
      <c r="CT192" s="165"/>
      <c r="CU192" s="165"/>
      <c r="CV192" s="165"/>
      <c r="CW192" s="165"/>
      <c r="CX192" s="165"/>
      <c r="CY192" s="166"/>
      <c r="CZ192" s="167"/>
      <c r="DA192" s="168"/>
      <c r="DB192" s="168"/>
      <c r="DC192" s="168"/>
      <c r="DD192" s="168"/>
      <c r="DE192" s="168"/>
      <c r="DF192" s="168"/>
      <c r="DG192" s="36"/>
    </row>
    <row r="193" spans="1:111" x14ac:dyDescent="0.2">
      <c r="A193" s="189" t="s">
        <v>372</v>
      </c>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309" t="s">
        <v>373</v>
      </c>
      <c r="AY193" s="258"/>
      <c r="AZ193" s="258"/>
      <c r="BA193" s="258"/>
      <c r="BB193" s="259"/>
      <c r="BC193" s="257" t="s">
        <v>153</v>
      </c>
      <c r="BD193" s="258"/>
      <c r="BE193" s="258"/>
      <c r="BF193" s="258"/>
      <c r="BG193" s="258"/>
      <c r="BH193" s="258"/>
      <c r="BI193" s="259"/>
      <c r="BJ193" s="130"/>
      <c r="BK193" s="131"/>
      <c r="BL193" s="131"/>
      <c r="BM193" s="131"/>
      <c r="BN193" s="131"/>
      <c r="BO193" s="131"/>
      <c r="BP193" s="131"/>
      <c r="BQ193" s="131"/>
      <c r="BR193" s="131"/>
      <c r="BS193" s="132"/>
      <c r="BT193" s="130" t="s">
        <v>374</v>
      </c>
      <c r="BU193" s="131"/>
      <c r="BV193" s="131"/>
      <c r="BW193" s="132"/>
      <c r="BX193" s="130" t="s">
        <v>446</v>
      </c>
      <c r="BY193" s="131"/>
      <c r="BZ193" s="131"/>
      <c r="CA193" s="132"/>
      <c r="CB193" s="164">
        <v>125000</v>
      </c>
      <c r="CC193" s="165"/>
      <c r="CD193" s="165"/>
      <c r="CE193" s="165"/>
      <c r="CF193" s="165"/>
      <c r="CG193" s="165"/>
      <c r="CH193" s="165"/>
      <c r="CI193" s="166"/>
      <c r="CJ193" s="164">
        <v>125000</v>
      </c>
      <c r="CK193" s="165"/>
      <c r="CL193" s="165"/>
      <c r="CM193" s="165"/>
      <c r="CN193" s="165"/>
      <c r="CO193" s="165"/>
      <c r="CP193" s="165"/>
      <c r="CQ193" s="166"/>
      <c r="CR193" s="164">
        <v>125000</v>
      </c>
      <c r="CS193" s="165"/>
      <c r="CT193" s="165"/>
      <c r="CU193" s="165"/>
      <c r="CV193" s="165"/>
      <c r="CW193" s="165"/>
      <c r="CX193" s="165"/>
      <c r="CY193" s="166"/>
      <c r="CZ193" s="167"/>
      <c r="DA193" s="168"/>
      <c r="DB193" s="168"/>
      <c r="DC193" s="168"/>
      <c r="DD193" s="168"/>
      <c r="DE193" s="168"/>
      <c r="DF193" s="168"/>
      <c r="DG193" s="36"/>
    </row>
    <row r="194" spans="1:111" x14ac:dyDescent="0.2">
      <c r="A194" s="189" t="s">
        <v>375</v>
      </c>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c r="AS194" s="189"/>
      <c r="AT194" s="189"/>
      <c r="AU194" s="189"/>
      <c r="AV194" s="189"/>
      <c r="AW194" s="190"/>
      <c r="AX194" s="140" t="s">
        <v>376</v>
      </c>
      <c r="AY194" s="141"/>
      <c r="AZ194" s="141"/>
      <c r="BA194" s="141"/>
      <c r="BB194" s="142"/>
      <c r="BC194" s="146" t="s">
        <v>153</v>
      </c>
      <c r="BD194" s="141"/>
      <c r="BE194" s="141"/>
      <c r="BF194" s="141"/>
      <c r="BG194" s="141"/>
      <c r="BH194" s="141"/>
      <c r="BI194" s="142"/>
      <c r="BJ194" s="130" t="s">
        <v>464</v>
      </c>
      <c r="BK194" s="131"/>
      <c r="BL194" s="131"/>
      <c r="BM194" s="131"/>
      <c r="BN194" s="131"/>
      <c r="BO194" s="131"/>
      <c r="BP194" s="131"/>
      <c r="BQ194" s="131"/>
      <c r="BR194" s="131"/>
      <c r="BS194" s="132"/>
      <c r="BT194" s="130" t="s">
        <v>377</v>
      </c>
      <c r="BU194" s="131"/>
      <c r="BV194" s="131"/>
      <c r="BW194" s="132"/>
      <c r="BX194" s="130" t="s">
        <v>448</v>
      </c>
      <c r="BY194" s="131"/>
      <c r="BZ194" s="131"/>
      <c r="CA194" s="132"/>
      <c r="CB194" s="164">
        <f>CB195</f>
        <v>409000</v>
      </c>
      <c r="CC194" s="165"/>
      <c r="CD194" s="165"/>
      <c r="CE194" s="165"/>
      <c r="CF194" s="165"/>
      <c r="CG194" s="165"/>
      <c r="CH194" s="165"/>
      <c r="CI194" s="166"/>
      <c r="CJ194" s="164">
        <f t="shared" ref="CJ194" si="51">CJ195</f>
        <v>409000</v>
      </c>
      <c r="CK194" s="165"/>
      <c r="CL194" s="165"/>
      <c r="CM194" s="165"/>
      <c r="CN194" s="165"/>
      <c r="CO194" s="165"/>
      <c r="CP194" s="165"/>
      <c r="CQ194" s="166"/>
      <c r="CR194" s="164">
        <f t="shared" ref="CR194" si="52">CR195</f>
        <v>100000</v>
      </c>
      <c r="CS194" s="165"/>
      <c r="CT194" s="165"/>
      <c r="CU194" s="165"/>
      <c r="CV194" s="165"/>
      <c r="CW194" s="165"/>
      <c r="CX194" s="165"/>
      <c r="CY194" s="166"/>
      <c r="CZ194" s="167"/>
      <c r="DA194" s="168"/>
      <c r="DB194" s="168"/>
      <c r="DC194" s="168"/>
      <c r="DD194" s="168"/>
      <c r="DE194" s="168"/>
      <c r="DF194" s="168"/>
      <c r="DG194" s="39"/>
    </row>
    <row r="195" spans="1:111" x14ac:dyDescent="0.2">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43"/>
      <c r="AY195" s="144"/>
      <c r="AZ195" s="144"/>
      <c r="BA195" s="144"/>
      <c r="BB195" s="145"/>
      <c r="BC195" s="147"/>
      <c r="BD195" s="144"/>
      <c r="BE195" s="144"/>
      <c r="BF195" s="144"/>
      <c r="BG195" s="144"/>
      <c r="BH195" s="144"/>
      <c r="BI195" s="145"/>
      <c r="BJ195" s="130" t="s">
        <v>464</v>
      </c>
      <c r="BK195" s="131"/>
      <c r="BL195" s="131"/>
      <c r="BM195" s="131"/>
      <c r="BN195" s="131"/>
      <c r="BO195" s="131"/>
      <c r="BP195" s="131"/>
      <c r="BQ195" s="131"/>
      <c r="BR195" s="131"/>
      <c r="BS195" s="132"/>
      <c r="BT195" s="130" t="s">
        <v>377</v>
      </c>
      <c r="BU195" s="131"/>
      <c r="BV195" s="131"/>
      <c r="BW195" s="132"/>
      <c r="BX195" s="130" t="s">
        <v>446</v>
      </c>
      <c r="BY195" s="131"/>
      <c r="BZ195" s="131"/>
      <c r="CA195" s="132"/>
      <c r="CB195" s="164">
        <v>409000</v>
      </c>
      <c r="CC195" s="165"/>
      <c r="CD195" s="165"/>
      <c r="CE195" s="165"/>
      <c r="CF195" s="165"/>
      <c r="CG195" s="165"/>
      <c r="CH195" s="165"/>
      <c r="CI195" s="166"/>
      <c r="CJ195" s="164">
        <v>409000</v>
      </c>
      <c r="CK195" s="165"/>
      <c r="CL195" s="165"/>
      <c r="CM195" s="165"/>
      <c r="CN195" s="165"/>
      <c r="CO195" s="165"/>
      <c r="CP195" s="165"/>
      <c r="CQ195" s="166"/>
      <c r="CR195" s="164">
        <v>100000</v>
      </c>
      <c r="CS195" s="165"/>
      <c r="CT195" s="165"/>
      <c r="CU195" s="165"/>
      <c r="CV195" s="165"/>
      <c r="CW195" s="165"/>
      <c r="CX195" s="165"/>
      <c r="CY195" s="166"/>
      <c r="CZ195" s="167"/>
      <c r="DA195" s="168"/>
      <c r="DB195" s="168"/>
      <c r="DC195" s="168"/>
      <c r="DD195" s="168"/>
      <c r="DE195" s="168"/>
      <c r="DF195" s="168"/>
      <c r="DG195" s="36"/>
    </row>
    <row r="196" spans="1:111" x14ac:dyDescent="0.2">
      <c r="A196" s="189" t="s">
        <v>378</v>
      </c>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c r="AS196" s="189"/>
      <c r="AT196" s="189"/>
      <c r="AU196" s="189"/>
      <c r="AV196" s="189"/>
      <c r="AW196" s="189"/>
      <c r="AX196" s="309" t="s">
        <v>379</v>
      </c>
      <c r="AY196" s="258"/>
      <c r="AZ196" s="258"/>
      <c r="BA196" s="258"/>
      <c r="BB196" s="259"/>
      <c r="BC196" s="257" t="s">
        <v>153</v>
      </c>
      <c r="BD196" s="258"/>
      <c r="BE196" s="258"/>
      <c r="BF196" s="258"/>
      <c r="BG196" s="258"/>
      <c r="BH196" s="258"/>
      <c r="BI196" s="259"/>
      <c r="BJ196" s="130"/>
      <c r="BK196" s="131"/>
      <c r="BL196" s="131"/>
      <c r="BM196" s="131"/>
      <c r="BN196" s="131"/>
      <c r="BO196" s="131"/>
      <c r="BP196" s="131"/>
      <c r="BQ196" s="131"/>
      <c r="BR196" s="131"/>
      <c r="BS196" s="132"/>
      <c r="BT196" s="130" t="s">
        <v>380</v>
      </c>
      <c r="BU196" s="131"/>
      <c r="BV196" s="131"/>
      <c r="BW196" s="132"/>
      <c r="BX196" s="130" t="s">
        <v>446</v>
      </c>
      <c r="BY196" s="131"/>
      <c r="BZ196" s="131"/>
      <c r="CA196" s="132"/>
      <c r="CB196" s="164">
        <v>100000</v>
      </c>
      <c r="CC196" s="165"/>
      <c r="CD196" s="165"/>
      <c r="CE196" s="165"/>
      <c r="CF196" s="165"/>
      <c r="CG196" s="165"/>
      <c r="CH196" s="165"/>
      <c r="CI196" s="166"/>
      <c r="CJ196" s="164">
        <v>100000</v>
      </c>
      <c r="CK196" s="165"/>
      <c r="CL196" s="165"/>
      <c r="CM196" s="165"/>
      <c r="CN196" s="165"/>
      <c r="CO196" s="165"/>
      <c r="CP196" s="165"/>
      <c r="CQ196" s="166"/>
      <c r="CR196" s="164"/>
      <c r="CS196" s="165"/>
      <c r="CT196" s="165"/>
      <c r="CU196" s="165"/>
      <c r="CV196" s="165"/>
      <c r="CW196" s="165"/>
      <c r="CX196" s="165"/>
      <c r="CY196" s="166"/>
      <c r="CZ196" s="167"/>
      <c r="DA196" s="168"/>
      <c r="DB196" s="168"/>
      <c r="DC196" s="168"/>
      <c r="DD196" s="168"/>
      <c r="DE196" s="168"/>
      <c r="DF196" s="168"/>
      <c r="DG196" s="36"/>
    </row>
    <row r="197" spans="1:111" x14ac:dyDescent="0.2">
      <c r="A197" s="189" t="s">
        <v>381</v>
      </c>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c r="AS197" s="189"/>
      <c r="AT197" s="189"/>
      <c r="AU197" s="189"/>
      <c r="AV197" s="189"/>
      <c r="AW197" s="190"/>
      <c r="AX197" s="140" t="s">
        <v>382</v>
      </c>
      <c r="AY197" s="141"/>
      <c r="AZ197" s="141"/>
      <c r="BA197" s="141"/>
      <c r="BB197" s="142"/>
      <c r="BC197" s="146" t="s">
        <v>153</v>
      </c>
      <c r="BD197" s="141"/>
      <c r="BE197" s="141"/>
      <c r="BF197" s="141"/>
      <c r="BG197" s="141"/>
      <c r="BH197" s="141"/>
      <c r="BI197" s="142"/>
      <c r="BJ197" s="130" t="s">
        <v>464</v>
      </c>
      <c r="BK197" s="131"/>
      <c r="BL197" s="131"/>
      <c r="BM197" s="131"/>
      <c r="BN197" s="131"/>
      <c r="BO197" s="131"/>
      <c r="BP197" s="131"/>
      <c r="BQ197" s="131"/>
      <c r="BR197" s="131"/>
      <c r="BS197" s="132"/>
      <c r="BT197" s="130" t="s">
        <v>383</v>
      </c>
      <c r="BU197" s="131"/>
      <c r="BV197" s="131"/>
      <c r="BW197" s="132"/>
      <c r="BX197" s="130" t="s">
        <v>448</v>
      </c>
      <c r="BY197" s="131"/>
      <c r="BZ197" s="131"/>
      <c r="CA197" s="132"/>
      <c r="CB197" s="164">
        <f>SUM(CB198:CI200)</f>
        <v>233600</v>
      </c>
      <c r="CC197" s="165"/>
      <c r="CD197" s="165"/>
      <c r="CE197" s="165"/>
      <c r="CF197" s="165"/>
      <c r="CG197" s="165"/>
      <c r="CH197" s="165"/>
      <c r="CI197" s="166"/>
      <c r="CJ197" s="164">
        <f t="shared" ref="CJ197" si="53">SUM(CJ198:CQ200)</f>
        <v>0</v>
      </c>
      <c r="CK197" s="165"/>
      <c r="CL197" s="165"/>
      <c r="CM197" s="165"/>
      <c r="CN197" s="165"/>
      <c r="CO197" s="165"/>
      <c r="CP197" s="165"/>
      <c r="CQ197" s="166"/>
      <c r="CR197" s="164">
        <f t="shared" ref="CR197" si="54">SUM(CR198:CY200)</f>
        <v>0</v>
      </c>
      <c r="CS197" s="165"/>
      <c r="CT197" s="165"/>
      <c r="CU197" s="165"/>
      <c r="CV197" s="165"/>
      <c r="CW197" s="165"/>
      <c r="CX197" s="165"/>
      <c r="CY197" s="166"/>
      <c r="CZ197" s="167"/>
      <c r="DA197" s="168"/>
      <c r="DB197" s="168"/>
      <c r="DC197" s="168"/>
      <c r="DD197" s="168"/>
      <c r="DE197" s="168"/>
      <c r="DF197" s="168"/>
      <c r="DG197" s="39"/>
    </row>
    <row r="198" spans="1:111" x14ac:dyDescent="0.2">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53"/>
      <c r="AY198" s="154"/>
      <c r="AZ198" s="154"/>
      <c r="BA198" s="154"/>
      <c r="BB198" s="155"/>
      <c r="BC198" s="156"/>
      <c r="BD198" s="154"/>
      <c r="BE198" s="154"/>
      <c r="BF198" s="154"/>
      <c r="BG198" s="154"/>
      <c r="BH198" s="154"/>
      <c r="BI198" s="155"/>
      <c r="BJ198" s="130" t="s">
        <v>464</v>
      </c>
      <c r="BK198" s="131"/>
      <c r="BL198" s="131"/>
      <c r="BM198" s="131"/>
      <c r="BN198" s="131"/>
      <c r="BO198" s="131"/>
      <c r="BP198" s="131"/>
      <c r="BQ198" s="131"/>
      <c r="BR198" s="131"/>
      <c r="BS198" s="132"/>
      <c r="BT198" s="130" t="s">
        <v>383</v>
      </c>
      <c r="BU198" s="131"/>
      <c r="BV198" s="131"/>
      <c r="BW198" s="132"/>
      <c r="BX198" s="130" t="s">
        <v>449</v>
      </c>
      <c r="BY198" s="131"/>
      <c r="BZ198" s="131"/>
      <c r="CA198" s="132"/>
      <c r="CB198" s="164">
        <v>233600</v>
      </c>
      <c r="CC198" s="165"/>
      <c r="CD198" s="165"/>
      <c r="CE198" s="165"/>
      <c r="CF198" s="165"/>
      <c r="CG198" s="165"/>
      <c r="CH198" s="165"/>
      <c r="CI198" s="166"/>
      <c r="CJ198" s="164">
        <v>0</v>
      </c>
      <c r="CK198" s="165"/>
      <c r="CL198" s="165"/>
      <c r="CM198" s="165"/>
      <c r="CN198" s="165"/>
      <c r="CO198" s="165"/>
      <c r="CP198" s="165"/>
      <c r="CQ198" s="166"/>
      <c r="CR198" s="164">
        <v>0</v>
      </c>
      <c r="CS198" s="165"/>
      <c r="CT198" s="165"/>
      <c r="CU198" s="165"/>
      <c r="CV198" s="165"/>
      <c r="CW198" s="165"/>
      <c r="CX198" s="165"/>
      <c r="CY198" s="166"/>
      <c r="CZ198" s="167"/>
      <c r="DA198" s="168"/>
      <c r="DB198" s="168"/>
      <c r="DC198" s="168"/>
      <c r="DD198" s="168"/>
      <c r="DE198" s="168"/>
      <c r="DF198" s="168"/>
      <c r="DG198" s="39"/>
    </row>
    <row r="199" spans="1:111" x14ac:dyDescent="0.2">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53"/>
      <c r="AY199" s="154"/>
      <c r="AZ199" s="154"/>
      <c r="BA199" s="154"/>
      <c r="BB199" s="155"/>
      <c r="BC199" s="156"/>
      <c r="BD199" s="154"/>
      <c r="BE199" s="154"/>
      <c r="BF199" s="154"/>
      <c r="BG199" s="154"/>
      <c r="BH199" s="154"/>
      <c r="BI199" s="155"/>
      <c r="BJ199" s="130" t="s">
        <v>464</v>
      </c>
      <c r="BK199" s="131"/>
      <c r="BL199" s="131"/>
      <c r="BM199" s="131"/>
      <c r="BN199" s="131"/>
      <c r="BO199" s="131"/>
      <c r="BP199" s="131"/>
      <c r="BQ199" s="131"/>
      <c r="BR199" s="131"/>
      <c r="BS199" s="132"/>
      <c r="BT199" s="130" t="s">
        <v>383</v>
      </c>
      <c r="BU199" s="131"/>
      <c r="BV199" s="131"/>
      <c r="BW199" s="132"/>
      <c r="BX199" s="130" t="s">
        <v>446</v>
      </c>
      <c r="BY199" s="131"/>
      <c r="BZ199" s="131"/>
      <c r="CA199" s="132"/>
      <c r="CB199" s="164">
        <v>0</v>
      </c>
      <c r="CC199" s="165"/>
      <c r="CD199" s="165"/>
      <c r="CE199" s="165"/>
      <c r="CF199" s="165"/>
      <c r="CG199" s="165"/>
      <c r="CH199" s="165"/>
      <c r="CI199" s="166"/>
      <c r="CJ199" s="164">
        <v>0</v>
      </c>
      <c r="CK199" s="165"/>
      <c r="CL199" s="165"/>
      <c r="CM199" s="165"/>
      <c r="CN199" s="165"/>
      <c r="CO199" s="165"/>
      <c r="CP199" s="165"/>
      <c r="CQ199" s="166"/>
      <c r="CR199" s="164">
        <v>0</v>
      </c>
      <c r="CS199" s="165"/>
      <c r="CT199" s="165"/>
      <c r="CU199" s="165"/>
      <c r="CV199" s="165"/>
      <c r="CW199" s="165"/>
      <c r="CX199" s="165"/>
      <c r="CY199" s="166"/>
      <c r="CZ199" s="167"/>
      <c r="DA199" s="168"/>
      <c r="DB199" s="168"/>
      <c r="DC199" s="168"/>
      <c r="DD199" s="168"/>
      <c r="DE199" s="168"/>
      <c r="DF199" s="168"/>
      <c r="DG199" s="39"/>
    </row>
    <row r="200" spans="1:111" x14ac:dyDescent="0.2">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43" t="s">
        <v>382</v>
      </c>
      <c r="AY200" s="144"/>
      <c r="AZ200" s="144"/>
      <c r="BA200" s="144"/>
      <c r="BB200" s="145"/>
      <c r="BC200" s="147" t="s">
        <v>153</v>
      </c>
      <c r="BD200" s="144"/>
      <c r="BE200" s="144"/>
      <c r="BF200" s="144"/>
      <c r="BG200" s="144"/>
      <c r="BH200" s="144"/>
      <c r="BI200" s="145"/>
      <c r="BJ200" s="130" t="s">
        <v>464</v>
      </c>
      <c r="BK200" s="131"/>
      <c r="BL200" s="131"/>
      <c r="BM200" s="131"/>
      <c r="BN200" s="131"/>
      <c r="BO200" s="131"/>
      <c r="BP200" s="131"/>
      <c r="BQ200" s="131"/>
      <c r="BR200" s="131"/>
      <c r="BS200" s="132"/>
      <c r="BT200" s="130" t="s">
        <v>383</v>
      </c>
      <c r="BU200" s="131"/>
      <c r="BV200" s="131"/>
      <c r="BW200" s="132"/>
      <c r="BX200" s="130" t="s">
        <v>450</v>
      </c>
      <c r="BY200" s="131"/>
      <c r="BZ200" s="131"/>
      <c r="CA200" s="132"/>
      <c r="CB200" s="164">
        <v>0</v>
      </c>
      <c r="CC200" s="165"/>
      <c r="CD200" s="165"/>
      <c r="CE200" s="165"/>
      <c r="CF200" s="165"/>
      <c r="CG200" s="165"/>
      <c r="CH200" s="165"/>
      <c r="CI200" s="166"/>
      <c r="CJ200" s="164">
        <v>0</v>
      </c>
      <c r="CK200" s="165"/>
      <c r="CL200" s="165"/>
      <c r="CM200" s="165"/>
      <c r="CN200" s="165"/>
      <c r="CO200" s="165"/>
      <c r="CP200" s="165"/>
      <c r="CQ200" s="166"/>
      <c r="CR200" s="164">
        <v>0</v>
      </c>
      <c r="CS200" s="165"/>
      <c r="CT200" s="165"/>
      <c r="CU200" s="165"/>
      <c r="CV200" s="165"/>
      <c r="CW200" s="165"/>
      <c r="CX200" s="165"/>
      <c r="CY200" s="166"/>
      <c r="CZ200" s="167"/>
      <c r="DA200" s="168"/>
      <c r="DB200" s="168"/>
      <c r="DC200" s="168"/>
      <c r="DD200" s="168"/>
      <c r="DE200" s="168"/>
      <c r="DF200" s="168"/>
      <c r="DG200" s="36"/>
    </row>
    <row r="201" spans="1:111" x14ac:dyDescent="0.2">
      <c r="A201" s="189" t="s">
        <v>384</v>
      </c>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c r="AS201" s="189"/>
      <c r="AT201" s="189"/>
      <c r="AU201" s="189"/>
      <c r="AV201" s="189"/>
      <c r="AW201" s="189"/>
      <c r="AX201" s="309" t="s">
        <v>385</v>
      </c>
      <c r="AY201" s="258"/>
      <c r="AZ201" s="258"/>
      <c r="BA201" s="258"/>
      <c r="BB201" s="259"/>
      <c r="BC201" s="257" t="s">
        <v>153</v>
      </c>
      <c r="BD201" s="258"/>
      <c r="BE201" s="258"/>
      <c r="BF201" s="258"/>
      <c r="BG201" s="258"/>
      <c r="BH201" s="258"/>
      <c r="BI201" s="259"/>
      <c r="BJ201" s="130"/>
      <c r="BK201" s="131"/>
      <c r="BL201" s="131"/>
      <c r="BM201" s="131"/>
      <c r="BN201" s="131"/>
      <c r="BO201" s="131"/>
      <c r="BP201" s="131"/>
      <c r="BQ201" s="131"/>
      <c r="BR201" s="131"/>
      <c r="BS201" s="132"/>
      <c r="BT201" s="130" t="s">
        <v>386</v>
      </c>
      <c r="BU201" s="131"/>
      <c r="BV201" s="131"/>
      <c r="BW201" s="132"/>
      <c r="BX201" s="130"/>
      <c r="BY201" s="131"/>
      <c r="BZ201" s="131"/>
      <c r="CA201" s="132"/>
      <c r="CB201" s="164"/>
      <c r="CC201" s="165"/>
      <c r="CD201" s="165"/>
      <c r="CE201" s="165"/>
      <c r="CF201" s="165"/>
      <c r="CG201" s="165"/>
      <c r="CH201" s="165"/>
      <c r="CI201" s="166"/>
      <c r="CJ201" s="164"/>
      <c r="CK201" s="165"/>
      <c r="CL201" s="165"/>
      <c r="CM201" s="165"/>
      <c r="CN201" s="165"/>
      <c r="CO201" s="165"/>
      <c r="CP201" s="165"/>
      <c r="CQ201" s="166"/>
      <c r="CR201" s="164"/>
      <c r="CS201" s="165"/>
      <c r="CT201" s="165"/>
      <c r="CU201" s="165"/>
      <c r="CV201" s="165"/>
      <c r="CW201" s="165"/>
      <c r="CX201" s="165"/>
      <c r="CY201" s="166"/>
      <c r="CZ201" s="167"/>
      <c r="DA201" s="168"/>
      <c r="DB201" s="168"/>
      <c r="DC201" s="168"/>
      <c r="DD201" s="168"/>
      <c r="DE201" s="168"/>
      <c r="DF201" s="168"/>
      <c r="DG201" s="36"/>
    </row>
    <row r="202" spans="1:111" x14ac:dyDescent="0.2">
      <c r="A202" s="189" t="s">
        <v>387</v>
      </c>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c r="AS202" s="189"/>
      <c r="AT202" s="189"/>
      <c r="AU202" s="189"/>
      <c r="AV202" s="189"/>
      <c r="AW202" s="190"/>
      <c r="AX202" s="140" t="s">
        <v>388</v>
      </c>
      <c r="AY202" s="141"/>
      <c r="AZ202" s="141"/>
      <c r="BA202" s="141"/>
      <c r="BB202" s="142"/>
      <c r="BC202" s="146" t="s">
        <v>153</v>
      </c>
      <c r="BD202" s="141"/>
      <c r="BE202" s="141"/>
      <c r="BF202" s="141"/>
      <c r="BG202" s="141"/>
      <c r="BH202" s="141"/>
      <c r="BI202" s="142"/>
      <c r="BJ202" s="130" t="s">
        <v>464</v>
      </c>
      <c r="BK202" s="131"/>
      <c r="BL202" s="131"/>
      <c r="BM202" s="131"/>
      <c r="BN202" s="131"/>
      <c r="BO202" s="131"/>
      <c r="BP202" s="131"/>
      <c r="BQ202" s="131"/>
      <c r="BR202" s="131"/>
      <c r="BS202" s="132"/>
      <c r="BT202" s="130" t="s">
        <v>389</v>
      </c>
      <c r="BU202" s="131"/>
      <c r="BV202" s="131"/>
      <c r="BW202" s="132"/>
      <c r="BX202" s="130" t="s">
        <v>448</v>
      </c>
      <c r="BY202" s="131"/>
      <c r="BZ202" s="131"/>
      <c r="CA202" s="132"/>
      <c r="CB202" s="191">
        <f>SUM(CB203:CI205)</f>
        <v>0</v>
      </c>
      <c r="CC202" s="192"/>
      <c r="CD202" s="192"/>
      <c r="CE202" s="192"/>
      <c r="CF202" s="192"/>
      <c r="CG202" s="192"/>
      <c r="CH202" s="192"/>
      <c r="CI202" s="193"/>
      <c r="CJ202" s="191">
        <f t="shared" ref="CJ202" si="55">SUM(CJ203:CQ205)</f>
        <v>0</v>
      </c>
      <c r="CK202" s="192"/>
      <c r="CL202" s="192"/>
      <c r="CM202" s="192"/>
      <c r="CN202" s="192"/>
      <c r="CO202" s="192"/>
      <c r="CP202" s="192"/>
      <c r="CQ202" s="193"/>
      <c r="CR202" s="191">
        <f t="shared" ref="CR202" si="56">SUM(CR203:CY205)</f>
        <v>0</v>
      </c>
      <c r="CS202" s="192"/>
      <c r="CT202" s="192"/>
      <c r="CU202" s="192"/>
      <c r="CV202" s="192"/>
      <c r="CW202" s="192"/>
      <c r="CX202" s="192"/>
      <c r="CY202" s="193"/>
      <c r="CZ202" s="194"/>
      <c r="DA202" s="195"/>
      <c r="DB202" s="195"/>
      <c r="DC202" s="195"/>
      <c r="DD202" s="195"/>
      <c r="DE202" s="195"/>
      <c r="DF202" s="195"/>
      <c r="DG202" s="196"/>
    </row>
    <row r="203" spans="1:111" x14ac:dyDescent="0.2">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53"/>
      <c r="AY203" s="154"/>
      <c r="AZ203" s="154"/>
      <c r="BA203" s="154"/>
      <c r="BB203" s="155"/>
      <c r="BC203" s="156"/>
      <c r="BD203" s="154"/>
      <c r="BE203" s="154"/>
      <c r="BF203" s="154"/>
      <c r="BG203" s="154"/>
      <c r="BH203" s="154"/>
      <c r="BI203" s="155"/>
      <c r="BJ203" s="130" t="s">
        <v>464</v>
      </c>
      <c r="BK203" s="131"/>
      <c r="BL203" s="131"/>
      <c r="BM203" s="131"/>
      <c r="BN203" s="131"/>
      <c r="BO203" s="131"/>
      <c r="BP203" s="131"/>
      <c r="BQ203" s="131"/>
      <c r="BR203" s="131"/>
      <c r="BS203" s="132"/>
      <c r="BT203" s="130" t="s">
        <v>389</v>
      </c>
      <c r="BU203" s="131"/>
      <c r="BV203" s="131"/>
      <c r="BW203" s="132"/>
      <c r="BX203" s="130" t="s">
        <v>449</v>
      </c>
      <c r="BY203" s="131"/>
      <c r="BZ203" s="131"/>
      <c r="CA203" s="132"/>
      <c r="CB203" s="191">
        <v>0</v>
      </c>
      <c r="CC203" s="192"/>
      <c r="CD203" s="192"/>
      <c r="CE203" s="192"/>
      <c r="CF203" s="192"/>
      <c r="CG203" s="192"/>
      <c r="CH203" s="192"/>
      <c r="CI203" s="193"/>
      <c r="CJ203" s="191">
        <v>0</v>
      </c>
      <c r="CK203" s="192"/>
      <c r="CL203" s="192"/>
      <c r="CM203" s="192"/>
      <c r="CN203" s="192"/>
      <c r="CO203" s="192"/>
      <c r="CP203" s="192"/>
      <c r="CQ203" s="193"/>
      <c r="CR203" s="191">
        <v>0</v>
      </c>
      <c r="CS203" s="192"/>
      <c r="CT203" s="192"/>
      <c r="CU203" s="192"/>
      <c r="CV203" s="192"/>
      <c r="CW203" s="192"/>
      <c r="CX203" s="192"/>
      <c r="CY203" s="193"/>
      <c r="CZ203" s="194"/>
      <c r="DA203" s="195"/>
      <c r="DB203" s="195"/>
      <c r="DC203" s="195"/>
      <c r="DD203" s="195"/>
      <c r="DE203" s="195"/>
      <c r="DF203" s="195"/>
      <c r="DG203" s="196"/>
    </row>
    <row r="204" spans="1:111" x14ac:dyDescent="0.2">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53"/>
      <c r="AY204" s="154"/>
      <c r="AZ204" s="154"/>
      <c r="BA204" s="154"/>
      <c r="BB204" s="155"/>
      <c r="BC204" s="156"/>
      <c r="BD204" s="154"/>
      <c r="BE204" s="154"/>
      <c r="BF204" s="154"/>
      <c r="BG204" s="154"/>
      <c r="BH204" s="154"/>
      <c r="BI204" s="155"/>
      <c r="BJ204" s="130" t="s">
        <v>464</v>
      </c>
      <c r="BK204" s="131"/>
      <c r="BL204" s="131"/>
      <c r="BM204" s="131"/>
      <c r="BN204" s="131"/>
      <c r="BO204" s="131"/>
      <c r="BP204" s="131"/>
      <c r="BQ204" s="131"/>
      <c r="BR204" s="131"/>
      <c r="BS204" s="132"/>
      <c r="BT204" s="130" t="s">
        <v>389</v>
      </c>
      <c r="BU204" s="131"/>
      <c r="BV204" s="131"/>
      <c r="BW204" s="132"/>
      <c r="BX204" s="130" t="s">
        <v>446</v>
      </c>
      <c r="BY204" s="131"/>
      <c r="BZ204" s="131"/>
      <c r="CA204" s="132"/>
      <c r="CB204" s="191">
        <v>0</v>
      </c>
      <c r="CC204" s="192"/>
      <c r="CD204" s="192"/>
      <c r="CE204" s="192"/>
      <c r="CF204" s="192"/>
      <c r="CG204" s="192"/>
      <c r="CH204" s="192"/>
      <c r="CI204" s="193"/>
      <c r="CJ204" s="191">
        <v>0</v>
      </c>
      <c r="CK204" s="192"/>
      <c r="CL204" s="192"/>
      <c r="CM204" s="192"/>
      <c r="CN204" s="192"/>
      <c r="CO204" s="192"/>
      <c r="CP204" s="192"/>
      <c r="CQ204" s="193"/>
      <c r="CR204" s="191">
        <v>0</v>
      </c>
      <c r="CS204" s="192"/>
      <c r="CT204" s="192"/>
      <c r="CU204" s="192"/>
      <c r="CV204" s="192"/>
      <c r="CW204" s="192"/>
      <c r="CX204" s="192"/>
      <c r="CY204" s="193"/>
      <c r="CZ204" s="194"/>
      <c r="DA204" s="195"/>
      <c r="DB204" s="195"/>
      <c r="DC204" s="195"/>
      <c r="DD204" s="195"/>
      <c r="DE204" s="195"/>
      <c r="DF204" s="195"/>
      <c r="DG204" s="196"/>
    </row>
    <row r="205" spans="1:111" x14ac:dyDescent="0.2">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43" t="s">
        <v>388</v>
      </c>
      <c r="AY205" s="144"/>
      <c r="AZ205" s="144"/>
      <c r="BA205" s="144"/>
      <c r="BB205" s="145"/>
      <c r="BC205" s="147" t="s">
        <v>153</v>
      </c>
      <c r="BD205" s="144"/>
      <c r="BE205" s="144"/>
      <c r="BF205" s="144"/>
      <c r="BG205" s="144"/>
      <c r="BH205" s="144"/>
      <c r="BI205" s="145"/>
      <c r="BJ205" s="130" t="s">
        <v>464</v>
      </c>
      <c r="BK205" s="131"/>
      <c r="BL205" s="131"/>
      <c r="BM205" s="131"/>
      <c r="BN205" s="131"/>
      <c r="BO205" s="131"/>
      <c r="BP205" s="131"/>
      <c r="BQ205" s="131"/>
      <c r="BR205" s="131"/>
      <c r="BS205" s="132"/>
      <c r="BT205" s="130" t="s">
        <v>389</v>
      </c>
      <c r="BU205" s="131"/>
      <c r="BV205" s="131"/>
      <c r="BW205" s="132"/>
      <c r="BX205" s="130" t="s">
        <v>450</v>
      </c>
      <c r="BY205" s="131"/>
      <c r="BZ205" s="131"/>
      <c r="CA205" s="132"/>
      <c r="CB205" s="191">
        <v>0</v>
      </c>
      <c r="CC205" s="192"/>
      <c r="CD205" s="192"/>
      <c r="CE205" s="192"/>
      <c r="CF205" s="192"/>
      <c r="CG205" s="192"/>
      <c r="CH205" s="192"/>
      <c r="CI205" s="193"/>
      <c r="CJ205" s="191">
        <v>0</v>
      </c>
      <c r="CK205" s="192"/>
      <c r="CL205" s="192"/>
      <c r="CM205" s="192"/>
      <c r="CN205" s="192"/>
      <c r="CO205" s="192"/>
      <c r="CP205" s="192"/>
      <c r="CQ205" s="193"/>
      <c r="CR205" s="191">
        <v>0</v>
      </c>
      <c r="CS205" s="192"/>
      <c r="CT205" s="192"/>
      <c r="CU205" s="192"/>
      <c r="CV205" s="192"/>
      <c r="CW205" s="192"/>
      <c r="CX205" s="192"/>
      <c r="CY205" s="193"/>
      <c r="CZ205" s="194"/>
      <c r="DA205" s="195"/>
      <c r="DB205" s="195"/>
      <c r="DC205" s="195"/>
      <c r="DD205" s="195"/>
      <c r="DE205" s="195"/>
      <c r="DF205" s="195"/>
      <c r="DG205" s="196"/>
    </row>
    <row r="206" spans="1:111" x14ac:dyDescent="0.2">
      <c r="A206" s="189" t="s">
        <v>390</v>
      </c>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c r="AS206" s="189"/>
      <c r="AT206" s="189"/>
      <c r="AU206" s="189"/>
      <c r="AV206" s="189"/>
      <c r="AW206" s="189"/>
      <c r="AX206" s="140" t="s">
        <v>392</v>
      </c>
      <c r="AY206" s="141"/>
      <c r="AZ206" s="141"/>
      <c r="BA206" s="141"/>
      <c r="BB206" s="142"/>
      <c r="BC206" s="146" t="s">
        <v>153</v>
      </c>
      <c r="BD206" s="141"/>
      <c r="BE206" s="141"/>
      <c r="BF206" s="141"/>
      <c r="BG206" s="141"/>
      <c r="BH206" s="141"/>
      <c r="BI206" s="142"/>
      <c r="BJ206" s="293"/>
      <c r="BK206" s="294"/>
      <c r="BL206" s="294"/>
      <c r="BM206" s="294"/>
      <c r="BN206" s="294"/>
      <c r="BO206" s="294"/>
      <c r="BP206" s="294"/>
      <c r="BQ206" s="294"/>
      <c r="BR206" s="294"/>
      <c r="BS206" s="295"/>
      <c r="BT206" s="293" t="s">
        <v>393</v>
      </c>
      <c r="BU206" s="294"/>
      <c r="BV206" s="294"/>
      <c r="BW206" s="295"/>
      <c r="BX206" s="293"/>
      <c r="BY206" s="294"/>
      <c r="BZ206" s="294"/>
      <c r="CA206" s="295"/>
      <c r="CB206" s="191"/>
      <c r="CC206" s="192"/>
      <c r="CD206" s="192"/>
      <c r="CE206" s="192"/>
      <c r="CF206" s="192"/>
      <c r="CG206" s="192"/>
      <c r="CH206" s="192"/>
      <c r="CI206" s="193"/>
      <c r="CJ206" s="191"/>
      <c r="CK206" s="192"/>
      <c r="CL206" s="192"/>
      <c r="CM206" s="192"/>
      <c r="CN206" s="192"/>
      <c r="CO206" s="192"/>
      <c r="CP206" s="192"/>
      <c r="CQ206" s="193"/>
      <c r="CR206" s="191"/>
      <c r="CS206" s="192"/>
      <c r="CT206" s="192"/>
      <c r="CU206" s="192"/>
      <c r="CV206" s="192"/>
      <c r="CW206" s="192"/>
      <c r="CX206" s="192"/>
      <c r="CY206" s="193"/>
      <c r="CZ206" s="194"/>
      <c r="DA206" s="195"/>
      <c r="DB206" s="195"/>
      <c r="DC206" s="195"/>
      <c r="DD206" s="195"/>
      <c r="DE206" s="195"/>
      <c r="DF206" s="195"/>
      <c r="DG206" s="196"/>
    </row>
    <row r="207" spans="1:111" x14ac:dyDescent="0.2">
      <c r="A207" s="162" t="s">
        <v>391</v>
      </c>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53"/>
      <c r="AY207" s="154"/>
      <c r="AZ207" s="154"/>
      <c r="BA207" s="154"/>
      <c r="BB207" s="155"/>
      <c r="BC207" s="156"/>
      <c r="BD207" s="154"/>
      <c r="BE207" s="154"/>
      <c r="BF207" s="154"/>
      <c r="BG207" s="154"/>
      <c r="BH207" s="154"/>
      <c r="BI207" s="155"/>
      <c r="BJ207" s="296"/>
      <c r="BK207" s="297"/>
      <c r="BL207" s="297"/>
      <c r="BM207" s="297"/>
      <c r="BN207" s="297"/>
      <c r="BO207" s="297"/>
      <c r="BP207" s="297"/>
      <c r="BQ207" s="297"/>
      <c r="BR207" s="297"/>
      <c r="BS207" s="298"/>
      <c r="BT207" s="296"/>
      <c r="BU207" s="297"/>
      <c r="BV207" s="297"/>
      <c r="BW207" s="298"/>
      <c r="BX207" s="296"/>
      <c r="BY207" s="297"/>
      <c r="BZ207" s="297"/>
      <c r="CA207" s="298"/>
      <c r="CB207" s="197"/>
      <c r="CC207" s="198"/>
      <c r="CD207" s="198"/>
      <c r="CE207" s="198"/>
      <c r="CF207" s="198"/>
      <c r="CG207" s="198"/>
      <c r="CH207" s="198"/>
      <c r="CI207" s="199"/>
      <c r="CJ207" s="197"/>
      <c r="CK207" s="198"/>
      <c r="CL207" s="198"/>
      <c r="CM207" s="198"/>
      <c r="CN207" s="198"/>
      <c r="CO207" s="198"/>
      <c r="CP207" s="198"/>
      <c r="CQ207" s="199"/>
      <c r="CR207" s="197"/>
      <c r="CS207" s="198"/>
      <c r="CT207" s="198"/>
      <c r="CU207" s="198"/>
      <c r="CV207" s="198"/>
      <c r="CW207" s="198"/>
      <c r="CX207" s="198"/>
      <c r="CY207" s="199"/>
      <c r="CZ207" s="227"/>
      <c r="DA207" s="228"/>
      <c r="DB207" s="228"/>
      <c r="DC207" s="228"/>
      <c r="DD207" s="228"/>
      <c r="DE207" s="228"/>
      <c r="DF207" s="228"/>
      <c r="DG207" s="229"/>
    </row>
    <row r="208" spans="1:111" x14ac:dyDescent="0.2">
      <c r="A208" s="189" t="s">
        <v>390</v>
      </c>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c r="AS208" s="189"/>
      <c r="AT208" s="189"/>
      <c r="AU208" s="189"/>
      <c r="AV208" s="189"/>
      <c r="AW208" s="189"/>
      <c r="AX208" s="140" t="s">
        <v>230</v>
      </c>
      <c r="AY208" s="141"/>
      <c r="AZ208" s="141"/>
      <c r="BA208" s="141"/>
      <c r="BB208" s="142"/>
      <c r="BC208" s="146" t="s">
        <v>153</v>
      </c>
      <c r="BD208" s="141"/>
      <c r="BE208" s="141"/>
      <c r="BF208" s="141"/>
      <c r="BG208" s="141"/>
      <c r="BH208" s="141"/>
      <c r="BI208" s="142"/>
      <c r="BJ208" s="293"/>
      <c r="BK208" s="294"/>
      <c r="BL208" s="294"/>
      <c r="BM208" s="294"/>
      <c r="BN208" s="294"/>
      <c r="BO208" s="294"/>
      <c r="BP208" s="294"/>
      <c r="BQ208" s="294"/>
      <c r="BR208" s="294"/>
      <c r="BS208" s="295"/>
      <c r="BT208" s="293" t="s">
        <v>395</v>
      </c>
      <c r="BU208" s="294"/>
      <c r="BV208" s="294"/>
      <c r="BW208" s="295"/>
      <c r="BX208" s="293"/>
      <c r="BY208" s="294"/>
      <c r="BZ208" s="294"/>
      <c r="CA208" s="295"/>
      <c r="CB208" s="191"/>
      <c r="CC208" s="192"/>
      <c r="CD208" s="192"/>
      <c r="CE208" s="192"/>
      <c r="CF208" s="192"/>
      <c r="CG208" s="192"/>
      <c r="CH208" s="192"/>
      <c r="CI208" s="193"/>
      <c r="CJ208" s="191"/>
      <c r="CK208" s="192"/>
      <c r="CL208" s="192"/>
      <c r="CM208" s="192"/>
      <c r="CN208" s="192"/>
      <c r="CO208" s="192"/>
      <c r="CP208" s="192"/>
      <c r="CQ208" s="193"/>
      <c r="CR208" s="191"/>
      <c r="CS208" s="192"/>
      <c r="CT208" s="192"/>
      <c r="CU208" s="192"/>
      <c r="CV208" s="192"/>
      <c r="CW208" s="192"/>
      <c r="CX208" s="192"/>
      <c r="CY208" s="193"/>
      <c r="CZ208" s="194"/>
      <c r="DA208" s="195"/>
      <c r="DB208" s="195"/>
      <c r="DC208" s="195"/>
      <c r="DD208" s="195"/>
      <c r="DE208" s="195"/>
      <c r="DF208" s="195"/>
      <c r="DG208" s="196"/>
    </row>
    <row r="209" spans="1:111" x14ac:dyDescent="0.2">
      <c r="A209" s="162" t="s">
        <v>394</v>
      </c>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53"/>
      <c r="AY209" s="154"/>
      <c r="AZ209" s="154"/>
      <c r="BA209" s="154"/>
      <c r="BB209" s="155"/>
      <c r="BC209" s="156"/>
      <c r="BD209" s="154"/>
      <c r="BE209" s="154"/>
      <c r="BF209" s="154"/>
      <c r="BG209" s="154"/>
      <c r="BH209" s="154"/>
      <c r="BI209" s="155"/>
      <c r="BJ209" s="296"/>
      <c r="BK209" s="297"/>
      <c r="BL209" s="297"/>
      <c r="BM209" s="297"/>
      <c r="BN209" s="297"/>
      <c r="BO209" s="297"/>
      <c r="BP209" s="297"/>
      <c r="BQ209" s="297"/>
      <c r="BR209" s="297"/>
      <c r="BS209" s="298"/>
      <c r="BT209" s="296"/>
      <c r="BU209" s="297"/>
      <c r="BV209" s="297"/>
      <c r="BW209" s="298"/>
      <c r="BX209" s="296"/>
      <c r="BY209" s="297"/>
      <c r="BZ209" s="297"/>
      <c r="CA209" s="298"/>
      <c r="CB209" s="197"/>
      <c r="CC209" s="198"/>
      <c r="CD209" s="198"/>
      <c r="CE209" s="198"/>
      <c r="CF209" s="198"/>
      <c r="CG209" s="198"/>
      <c r="CH209" s="198"/>
      <c r="CI209" s="199"/>
      <c r="CJ209" s="197"/>
      <c r="CK209" s="198"/>
      <c r="CL209" s="198"/>
      <c r="CM209" s="198"/>
      <c r="CN209" s="198"/>
      <c r="CO209" s="198"/>
      <c r="CP209" s="198"/>
      <c r="CQ209" s="199"/>
      <c r="CR209" s="197"/>
      <c r="CS209" s="198"/>
      <c r="CT209" s="198"/>
      <c r="CU209" s="198"/>
      <c r="CV209" s="198"/>
      <c r="CW209" s="198"/>
      <c r="CX209" s="198"/>
      <c r="CY209" s="199"/>
      <c r="CZ209" s="227"/>
      <c r="DA209" s="228"/>
      <c r="DB209" s="228"/>
      <c r="DC209" s="228"/>
      <c r="DD209" s="228"/>
      <c r="DE209" s="228"/>
      <c r="DF209" s="228"/>
      <c r="DG209" s="229"/>
    </row>
    <row r="210" spans="1:111" x14ac:dyDescent="0.2">
      <c r="A210" s="189" t="s">
        <v>396</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c r="AS210" s="189"/>
      <c r="AT210" s="189"/>
      <c r="AU210" s="189"/>
      <c r="AV210" s="189"/>
      <c r="AW210" s="189"/>
      <c r="AX210" s="140" t="s">
        <v>233</v>
      </c>
      <c r="AY210" s="141"/>
      <c r="AZ210" s="141"/>
      <c r="BA210" s="141"/>
      <c r="BB210" s="142"/>
      <c r="BC210" s="146" t="s">
        <v>153</v>
      </c>
      <c r="BD210" s="141"/>
      <c r="BE210" s="141"/>
      <c r="BF210" s="141"/>
      <c r="BG210" s="141"/>
      <c r="BH210" s="141"/>
      <c r="BI210" s="142"/>
      <c r="BJ210" s="293"/>
      <c r="BK210" s="294"/>
      <c r="BL210" s="294"/>
      <c r="BM210" s="294"/>
      <c r="BN210" s="294"/>
      <c r="BO210" s="294"/>
      <c r="BP210" s="294"/>
      <c r="BQ210" s="294"/>
      <c r="BR210" s="294"/>
      <c r="BS210" s="295"/>
      <c r="BT210" s="293" t="s">
        <v>102</v>
      </c>
      <c r="BU210" s="294"/>
      <c r="BV210" s="294"/>
      <c r="BW210" s="295"/>
      <c r="BX210" s="293"/>
      <c r="BY210" s="294"/>
      <c r="BZ210" s="294"/>
      <c r="CA210" s="295"/>
      <c r="CB210" s="191"/>
      <c r="CC210" s="192"/>
      <c r="CD210" s="192"/>
      <c r="CE210" s="192"/>
      <c r="CF210" s="192"/>
      <c r="CG210" s="192"/>
      <c r="CH210" s="192"/>
      <c r="CI210" s="193"/>
      <c r="CJ210" s="191"/>
      <c r="CK210" s="192"/>
      <c r="CL210" s="192"/>
      <c r="CM210" s="192"/>
      <c r="CN210" s="192"/>
      <c r="CO210" s="192"/>
      <c r="CP210" s="192"/>
      <c r="CQ210" s="193"/>
      <c r="CR210" s="191"/>
      <c r="CS210" s="192"/>
      <c r="CT210" s="192"/>
      <c r="CU210" s="192"/>
      <c r="CV210" s="192"/>
      <c r="CW210" s="192"/>
      <c r="CX210" s="192"/>
      <c r="CY210" s="193"/>
      <c r="CZ210" s="194"/>
      <c r="DA210" s="195"/>
      <c r="DB210" s="195"/>
      <c r="DC210" s="195"/>
      <c r="DD210" s="195"/>
      <c r="DE210" s="195"/>
      <c r="DF210" s="195"/>
      <c r="DG210" s="196"/>
    </row>
    <row r="211" spans="1:111" x14ac:dyDescent="0.2">
      <c r="A211" s="306" t="s">
        <v>307</v>
      </c>
      <c r="B211" s="306"/>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140" t="s">
        <v>154</v>
      </c>
      <c r="AY211" s="141"/>
      <c r="AZ211" s="141"/>
      <c r="BA211" s="141"/>
      <c r="BB211" s="142"/>
      <c r="BC211" s="146" t="s">
        <v>306</v>
      </c>
      <c r="BD211" s="141"/>
      <c r="BE211" s="141"/>
      <c r="BF211" s="141"/>
      <c r="BG211" s="141"/>
      <c r="BH211" s="141"/>
      <c r="BI211" s="142"/>
      <c r="BJ211" s="293"/>
      <c r="BK211" s="294"/>
      <c r="BL211" s="294"/>
      <c r="BM211" s="294"/>
      <c r="BN211" s="294"/>
      <c r="BO211" s="294"/>
      <c r="BP211" s="294"/>
      <c r="BQ211" s="294"/>
      <c r="BR211" s="294"/>
      <c r="BS211" s="295"/>
      <c r="BT211" s="293"/>
      <c r="BU211" s="294"/>
      <c r="BV211" s="294"/>
      <c r="BW211" s="295"/>
      <c r="BX211" s="293"/>
      <c r="BY211" s="294"/>
      <c r="BZ211" s="294"/>
      <c r="CA211" s="295"/>
      <c r="CB211" s="191"/>
      <c r="CC211" s="192"/>
      <c r="CD211" s="192"/>
      <c r="CE211" s="192"/>
      <c r="CF211" s="192"/>
      <c r="CG211" s="192"/>
      <c r="CH211" s="192"/>
      <c r="CI211" s="193"/>
      <c r="CJ211" s="191"/>
      <c r="CK211" s="192"/>
      <c r="CL211" s="192"/>
      <c r="CM211" s="192"/>
      <c r="CN211" s="192"/>
      <c r="CO211" s="192"/>
      <c r="CP211" s="192"/>
      <c r="CQ211" s="193"/>
      <c r="CR211" s="191"/>
      <c r="CS211" s="192"/>
      <c r="CT211" s="192"/>
      <c r="CU211" s="192"/>
      <c r="CV211" s="192"/>
      <c r="CW211" s="192"/>
      <c r="CX211" s="192"/>
      <c r="CY211" s="193"/>
      <c r="CZ211" s="194"/>
      <c r="DA211" s="195"/>
      <c r="DB211" s="195"/>
      <c r="DC211" s="195"/>
      <c r="DD211" s="195"/>
      <c r="DE211" s="195"/>
      <c r="DF211" s="195"/>
      <c r="DG211" s="196"/>
    </row>
    <row r="212" spans="1:111" x14ac:dyDescent="0.2">
      <c r="A212" s="186" t="s">
        <v>308</v>
      </c>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c r="AS212" s="186"/>
      <c r="AT212" s="186"/>
      <c r="AU212" s="186"/>
      <c r="AV212" s="186"/>
      <c r="AW212" s="186"/>
      <c r="AX212" s="143"/>
      <c r="AY212" s="144"/>
      <c r="AZ212" s="144"/>
      <c r="BA212" s="144"/>
      <c r="BB212" s="145"/>
      <c r="BC212" s="147"/>
      <c r="BD212" s="144"/>
      <c r="BE212" s="144"/>
      <c r="BF212" s="144"/>
      <c r="BG212" s="144"/>
      <c r="BH212" s="144"/>
      <c r="BI212" s="145"/>
      <c r="BJ212" s="296"/>
      <c r="BK212" s="297"/>
      <c r="BL212" s="297"/>
      <c r="BM212" s="297"/>
      <c r="BN212" s="297"/>
      <c r="BO212" s="297"/>
      <c r="BP212" s="297"/>
      <c r="BQ212" s="297"/>
      <c r="BR212" s="297"/>
      <c r="BS212" s="298"/>
      <c r="BT212" s="296"/>
      <c r="BU212" s="297"/>
      <c r="BV212" s="297"/>
      <c r="BW212" s="298"/>
      <c r="BX212" s="296"/>
      <c r="BY212" s="297"/>
      <c r="BZ212" s="297"/>
      <c r="CA212" s="298"/>
      <c r="CB212" s="200"/>
      <c r="CC212" s="201"/>
      <c r="CD212" s="201"/>
      <c r="CE212" s="201"/>
      <c r="CF212" s="201"/>
      <c r="CG212" s="201"/>
      <c r="CH212" s="201"/>
      <c r="CI212" s="202"/>
      <c r="CJ212" s="200"/>
      <c r="CK212" s="201"/>
      <c r="CL212" s="201"/>
      <c r="CM212" s="201"/>
      <c r="CN212" s="201"/>
      <c r="CO212" s="201"/>
      <c r="CP212" s="201"/>
      <c r="CQ212" s="202"/>
      <c r="CR212" s="200"/>
      <c r="CS212" s="201"/>
      <c r="CT212" s="201"/>
      <c r="CU212" s="201"/>
      <c r="CV212" s="201"/>
      <c r="CW212" s="201"/>
      <c r="CX212" s="201"/>
      <c r="CY212" s="202"/>
      <c r="CZ212" s="217"/>
      <c r="DA212" s="218"/>
      <c r="DB212" s="218"/>
      <c r="DC212" s="218"/>
      <c r="DD212" s="218"/>
      <c r="DE212" s="218"/>
      <c r="DF212" s="218"/>
      <c r="DG212" s="219"/>
    </row>
    <row r="213" spans="1:111" ht="12.95" customHeight="1" x14ac:dyDescent="0.2">
      <c r="A213" s="189" t="s">
        <v>311</v>
      </c>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c r="AS213" s="189"/>
      <c r="AT213" s="189"/>
      <c r="AU213" s="189"/>
      <c r="AV213" s="189"/>
      <c r="AW213" s="190"/>
      <c r="AX213" s="140" t="s">
        <v>309</v>
      </c>
      <c r="AY213" s="141"/>
      <c r="AZ213" s="141"/>
      <c r="BA213" s="141"/>
      <c r="BB213" s="142"/>
      <c r="BC213" s="146" t="s">
        <v>310</v>
      </c>
      <c r="BD213" s="141"/>
      <c r="BE213" s="141"/>
      <c r="BF213" s="141"/>
      <c r="BG213" s="141"/>
      <c r="BH213" s="141"/>
      <c r="BI213" s="142"/>
      <c r="BJ213" s="130" t="s">
        <v>464</v>
      </c>
      <c r="BK213" s="131"/>
      <c r="BL213" s="131"/>
      <c r="BM213" s="131"/>
      <c r="BN213" s="131"/>
      <c r="BO213" s="131"/>
      <c r="BP213" s="131"/>
      <c r="BQ213" s="131"/>
      <c r="BR213" s="131"/>
      <c r="BS213" s="132"/>
      <c r="BT213" s="130" t="s">
        <v>344</v>
      </c>
      <c r="BU213" s="131"/>
      <c r="BV213" s="131"/>
      <c r="BW213" s="132"/>
      <c r="BX213" s="130" t="s">
        <v>448</v>
      </c>
      <c r="BY213" s="131"/>
      <c r="BZ213" s="131"/>
      <c r="CA213" s="132"/>
      <c r="CB213" s="191">
        <f>CB214</f>
        <v>2061800</v>
      </c>
      <c r="CC213" s="192"/>
      <c r="CD213" s="192"/>
      <c r="CE213" s="192"/>
      <c r="CF213" s="192"/>
      <c r="CG213" s="192"/>
      <c r="CH213" s="192"/>
      <c r="CI213" s="193"/>
      <c r="CJ213" s="191">
        <f t="shared" ref="CJ213" si="57">CJ214</f>
        <v>1400000</v>
      </c>
      <c r="CK213" s="192"/>
      <c r="CL213" s="192"/>
      <c r="CM213" s="192"/>
      <c r="CN213" s="192"/>
      <c r="CO213" s="192"/>
      <c r="CP213" s="192"/>
      <c r="CQ213" s="193"/>
      <c r="CR213" s="191">
        <f t="shared" ref="CR213" si="58">CR214</f>
        <v>1000000</v>
      </c>
      <c r="CS213" s="192"/>
      <c r="CT213" s="192"/>
      <c r="CU213" s="192"/>
      <c r="CV213" s="192"/>
      <c r="CW213" s="192"/>
      <c r="CX213" s="192"/>
      <c r="CY213" s="193"/>
      <c r="CZ213" s="194"/>
      <c r="DA213" s="195"/>
      <c r="DB213" s="195"/>
      <c r="DC213" s="195"/>
      <c r="DD213" s="195"/>
      <c r="DE213" s="195"/>
      <c r="DF213" s="195"/>
      <c r="DG213" s="196"/>
    </row>
    <row r="214" spans="1:111" ht="12.95" customHeight="1" x14ac:dyDescent="0.2">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43" t="s">
        <v>309</v>
      </c>
      <c r="AY214" s="144"/>
      <c r="AZ214" s="144"/>
      <c r="BA214" s="144"/>
      <c r="BB214" s="145"/>
      <c r="BC214" s="147" t="s">
        <v>310</v>
      </c>
      <c r="BD214" s="144"/>
      <c r="BE214" s="144"/>
      <c r="BF214" s="144"/>
      <c r="BG214" s="144"/>
      <c r="BH214" s="144"/>
      <c r="BI214" s="145"/>
      <c r="BJ214" s="130" t="s">
        <v>455</v>
      </c>
      <c r="BK214" s="131"/>
      <c r="BL214" s="131"/>
      <c r="BM214" s="131"/>
      <c r="BN214" s="131"/>
      <c r="BO214" s="131"/>
      <c r="BP214" s="131"/>
      <c r="BQ214" s="131"/>
      <c r="BR214" s="131"/>
      <c r="BS214" s="132"/>
      <c r="BT214" s="130" t="s">
        <v>344</v>
      </c>
      <c r="BU214" s="131"/>
      <c r="BV214" s="131"/>
      <c r="BW214" s="132"/>
      <c r="BX214" s="130" t="s">
        <v>450</v>
      </c>
      <c r="BY214" s="131"/>
      <c r="BZ214" s="131"/>
      <c r="CA214" s="132"/>
      <c r="CB214" s="191">
        <v>2061800</v>
      </c>
      <c r="CC214" s="192"/>
      <c r="CD214" s="192"/>
      <c r="CE214" s="192"/>
      <c r="CF214" s="192"/>
      <c r="CG214" s="192"/>
      <c r="CH214" s="192"/>
      <c r="CI214" s="193"/>
      <c r="CJ214" s="191">
        <v>1400000</v>
      </c>
      <c r="CK214" s="192"/>
      <c r="CL214" s="192"/>
      <c r="CM214" s="192"/>
      <c r="CN214" s="192"/>
      <c r="CO214" s="192"/>
      <c r="CP214" s="192"/>
      <c r="CQ214" s="193"/>
      <c r="CR214" s="191">
        <v>1000000</v>
      </c>
      <c r="CS214" s="192"/>
      <c r="CT214" s="192"/>
      <c r="CU214" s="192"/>
      <c r="CV214" s="192"/>
      <c r="CW214" s="192"/>
      <c r="CX214" s="192"/>
      <c r="CY214" s="193"/>
      <c r="CZ214" s="194"/>
      <c r="DA214" s="195"/>
      <c r="DB214" s="195"/>
      <c r="DC214" s="195"/>
      <c r="DD214" s="195"/>
      <c r="DE214" s="195"/>
      <c r="DF214" s="195"/>
      <c r="DG214" s="196"/>
    </row>
    <row r="215" spans="1:111" x14ac:dyDescent="0.2">
      <c r="A215" s="306" t="s">
        <v>189</v>
      </c>
      <c r="B215" s="306"/>
      <c r="C215" s="306"/>
      <c r="D215" s="306"/>
      <c r="E215" s="306"/>
      <c r="F215" s="306"/>
      <c r="G215" s="306"/>
      <c r="H215" s="306"/>
      <c r="I215" s="306"/>
      <c r="J215" s="306"/>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21"/>
      <c r="AX215" s="140" t="s">
        <v>312</v>
      </c>
      <c r="AY215" s="141"/>
      <c r="AZ215" s="141"/>
      <c r="BA215" s="141"/>
      <c r="BB215" s="142"/>
      <c r="BC215" s="146" t="s">
        <v>155</v>
      </c>
      <c r="BD215" s="141"/>
      <c r="BE215" s="141"/>
      <c r="BF215" s="141"/>
      <c r="BG215" s="141"/>
      <c r="BH215" s="141"/>
      <c r="BI215" s="142"/>
      <c r="BJ215" s="293"/>
      <c r="BK215" s="294"/>
      <c r="BL215" s="294"/>
      <c r="BM215" s="294"/>
      <c r="BN215" s="294"/>
      <c r="BO215" s="294"/>
      <c r="BP215" s="294"/>
      <c r="BQ215" s="294"/>
      <c r="BR215" s="294"/>
      <c r="BS215" s="295"/>
      <c r="BT215" s="293"/>
      <c r="BU215" s="294"/>
      <c r="BV215" s="294"/>
      <c r="BW215" s="295"/>
      <c r="BX215" s="293"/>
      <c r="BY215" s="294"/>
      <c r="BZ215" s="294"/>
      <c r="CA215" s="295"/>
      <c r="CB215" s="191"/>
      <c r="CC215" s="192"/>
      <c r="CD215" s="192"/>
      <c r="CE215" s="192"/>
      <c r="CF215" s="192"/>
      <c r="CG215" s="192"/>
      <c r="CH215" s="192"/>
      <c r="CI215" s="193"/>
      <c r="CJ215" s="191"/>
      <c r="CK215" s="192"/>
      <c r="CL215" s="192"/>
      <c r="CM215" s="192"/>
      <c r="CN215" s="192"/>
      <c r="CO215" s="192"/>
      <c r="CP215" s="192"/>
      <c r="CQ215" s="193"/>
      <c r="CR215" s="191"/>
      <c r="CS215" s="192"/>
      <c r="CT215" s="192"/>
      <c r="CU215" s="192"/>
      <c r="CV215" s="192"/>
      <c r="CW215" s="192"/>
      <c r="CX215" s="192"/>
      <c r="CY215" s="193"/>
      <c r="CZ215" s="194"/>
      <c r="DA215" s="195"/>
      <c r="DB215" s="195"/>
      <c r="DC215" s="195"/>
      <c r="DD215" s="195"/>
      <c r="DE215" s="195"/>
      <c r="DF215" s="195"/>
      <c r="DG215" s="196"/>
    </row>
    <row r="216" spans="1:111" x14ac:dyDescent="0.2">
      <c r="A216" s="186" t="s">
        <v>188</v>
      </c>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c r="AS216" s="186"/>
      <c r="AT216" s="186"/>
      <c r="AU216" s="186"/>
      <c r="AV216" s="186"/>
      <c r="AW216" s="186"/>
      <c r="AX216" s="143"/>
      <c r="AY216" s="144"/>
      <c r="AZ216" s="144"/>
      <c r="BA216" s="144"/>
      <c r="BB216" s="145"/>
      <c r="BC216" s="147"/>
      <c r="BD216" s="144"/>
      <c r="BE216" s="144"/>
      <c r="BF216" s="144"/>
      <c r="BG216" s="144"/>
      <c r="BH216" s="144"/>
      <c r="BI216" s="145"/>
      <c r="BJ216" s="296"/>
      <c r="BK216" s="297"/>
      <c r="BL216" s="297"/>
      <c r="BM216" s="297"/>
      <c r="BN216" s="297"/>
      <c r="BO216" s="297"/>
      <c r="BP216" s="297"/>
      <c r="BQ216" s="297"/>
      <c r="BR216" s="297"/>
      <c r="BS216" s="298"/>
      <c r="BT216" s="296"/>
      <c r="BU216" s="297"/>
      <c r="BV216" s="297"/>
      <c r="BW216" s="298"/>
      <c r="BX216" s="296"/>
      <c r="BY216" s="297"/>
      <c r="BZ216" s="297"/>
      <c r="CA216" s="298"/>
      <c r="CB216" s="200"/>
      <c r="CC216" s="201"/>
      <c r="CD216" s="201"/>
      <c r="CE216" s="201"/>
      <c r="CF216" s="201"/>
      <c r="CG216" s="201"/>
      <c r="CH216" s="201"/>
      <c r="CI216" s="202"/>
      <c r="CJ216" s="200"/>
      <c r="CK216" s="201"/>
      <c r="CL216" s="201"/>
      <c r="CM216" s="201"/>
      <c r="CN216" s="201"/>
      <c r="CO216" s="201"/>
      <c r="CP216" s="201"/>
      <c r="CQ216" s="202"/>
      <c r="CR216" s="200"/>
      <c r="CS216" s="201"/>
      <c r="CT216" s="201"/>
      <c r="CU216" s="201"/>
      <c r="CV216" s="201"/>
      <c r="CW216" s="201"/>
      <c r="CX216" s="201"/>
      <c r="CY216" s="202"/>
      <c r="CZ216" s="217"/>
      <c r="DA216" s="218"/>
      <c r="DB216" s="218"/>
      <c r="DC216" s="218"/>
      <c r="DD216" s="218"/>
      <c r="DE216" s="218"/>
      <c r="DF216" s="218"/>
      <c r="DG216" s="219"/>
    </row>
    <row r="217" spans="1:111" x14ac:dyDescent="0.2">
      <c r="A217" s="189" t="s">
        <v>47</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40" t="s">
        <v>313</v>
      </c>
      <c r="AY217" s="141"/>
      <c r="AZ217" s="141"/>
      <c r="BA217" s="141"/>
      <c r="BB217" s="142"/>
      <c r="BC217" s="146" t="s">
        <v>156</v>
      </c>
      <c r="BD217" s="141"/>
      <c r="BE217" s="141"/>
      <c r="BF217" s="141"/>
      <c r="BG217" s="141"/>
      <c r="BH217" s="141"/>
      <c r="BI217" s="142"/>
      <c r="BJ217" s="293"/>
      <c r="BK217" s="294"/>
      <c r="BL217" s="294"/>
      <c r="BM217" s="294"/>
      <c r="BN217" s="294"/>
      <c r="BO217" s="294"/>
      <c r="BP217" s="294"/>
      <c r="BQ217" s="294"/>
      <c r="BR217" s="294"/>
      <c r="BS217" s="295"/>
      <c r="BT217" s="293"/>
      <c r="BU217" s="294"/>
      <c r="BV217" s="294"/>
      <c r="BW217" s="295"/>
      <c r="BX217" s="293"/>
      <c r="BY217" s="294"/>
      <c r="BZ217" s="294"/>
      <c r="CA217" s="295"/>
      <c r="CB217" s="191"/>
      <c r="CC217" s="192"/>
      <c r="CD217" s="192"/>
      <c r="CE217" s="192"/>
      <c r="CF217" s="192"/>
      <c r="CG217" s="192"/>
      <c r="CH217" s="192"/>
      <c r="CI217" s="193"/>
      <c r="CJ217" s="191"/>
      <c r="CK217" s="192"/>
      <c r="CL217" s="192"/>
      <c r="CM217" s="192"/>
      <c r="CN217" s="192"/>
      <c r="CO217" s="192"/>
      <c r="CP217" s="192"/>
      <c r="CQ217" s="193"/>
      <c r="CR217" s="191"/>
      <c r="CS217" s="192"/>
      <c r="CT217" s="192"/>
      <c r="CU217" s="192"/>
      <c r="CV217" s="192"/>
      <c r="CW217" s="192"/>
      <c r="CX217" s="192"/>
      <c r="CY217" s="193"/>
      <c r="CZ217" s="194"/>
      <c r="DA217" s="195"/>
      <c r="DB217" s="195"/>
      <c r="DC217" s="195"/>
      <c r="DD217" s="195"/>
      <c r="DE217" s="195"/>
      <c r="DF217" s="195"/>
      <c r="DG217" s="196"/>
    </row>
    <row r="218" spans="1:111" x14ac:dyDescent="0.2">
      <c r="A218" s="162" t="s">
        <v>159</v>
      </c>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53"/>
      <c r="AY218" s="154"/>
      <c r="AZ218" s="154"/>
      <c r="BA218" s="154"/>
      <c r="BB218" s="155"/>
      <c r="BC218" s="156"/>
      <c r="BD218" s="154"/>
      <c r="BE218" s="154"/>
      <c r="BF218" s="154"/>
      <c r="BG218" s="154"/>
      <c r="BH218" s="154"/>
      <c r="BI218" s="155"/>
      <c r="BJ218" s="326"/>
      <c r="BK218" s="327"/>
      <c r="BL218" s="327"/>
      <c r="BM218" s="327"/>
      <c r="BN218" s="327"/>
      <c r="BO218" s="327"/>
      <c r="BP218" s="327"/>
      <c r="BQ218" s="327"/>
      <c r="BR218" s="327"/>
      <c r="BS218" s="328"/>
      <c r="BT218" s="326"/>
      <c r="BU218" s="327"/>
      <c r="BV218" s="327"/>
      <c r="BW218" s="328"/>
      <c r="BX218" s="326"/>
      <c r="BY218" s="327"/>
      <c r="BZ218" s="327"/>
      <c r="CA218" s="328"/>
      <c r="CB218" s="197"/>
      <c r="CC218" s="198"/>
      <c r="CD218" s="198"/>
      <c r="CE218" s="198"/>
      <c r="CF218" s="198"/>
      <c r="CG218" s="198"/>
      <c r="CH218" s="198"/>
      <c r="CI218" s="199"/>
      <c r="CJ218" s="197"/>
      <c r="CK218" s="198"/>
      <c r="CL218" s="198"/>
      <c r="CM218" s="198"/>
      <c r="CN218" s="198"/>
      <c r="CO218" s="198"/>
      <c r="CP218" s="198"/>
      <c r="CQ218" s="199"/>
      <c r="CR218" s="197"/>
      <c r="CS218" s="198"/>
      <c r="CT218" s="198"/>
      <c r="CU218" s="198"/>
      <c r="CV218" s="198"/>
      <c r="CW218" s="198"/>
      <c r="CX218" s="198"/>
      <c r="CY218" s="199"/>
      <c r="CZ218" s="227"/>
      <c r="DA218" s="228"/>
      <c r="DB218" s="228"/>
      <c r="DC218" s="228"/>
      <c r="DD218" s="228"/>
      <c r="DE218" s="228"/>
      <c r="DF218" s="228"/>
      <c r="DG218" s="229"/>
    </row>
    <row r="219" spans="1:111" x14ac:dyDescent="0.2">
      <c r="A219" s="161" t="s">
        <v>397</v>
      </c>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339"/>
      <c r="AX219" s="143"/>
      <c r="AY219" s="144"/>
      <c r="AZ219" s="144"/>
      <c r="BA219" s="144"/>
      <c r="BB219" s="145"/>
      <c r="BC219" s="147"/>
      <c r="BD219" s="144"/>
      <c r="BE219" s="144"/>
      <c r="BF219" s="144"/>
      <c r="BG219" s="144"/>
      <c r="BH219" s="144"/>
      <c r="BI219" s="145"/>
      <c r="BJ219" s="296"/>
      <c r="BK219" s="297"/>
      <c r="BL219" s="297"/>
      <c r="BM219" s="297"/>
      <c r="BN219" s="297"/>
      <c r="BO219" s="297"/>
      <c r="BP219" s="297"/>
      <c r="BQ219" s="297"/>
      <c r="BR219" s="297"/>
      <c r="BS219" s="298"/>
      <c r="BT219" s="296"/>
      <c r="BU219" s="297"/>
      <c r="BV219" s="297"/>
      <c r="BW219" s="298"/>
      <c r="BX219" s="296"/>
      <c r="BY219" s="297"/>
      <c r="BZ219" s="297"/>
      <c r="CA219" s="298"/>
      <c r="CB219" s="200"/>
      <c r="CC219" s="201"/>
      <c r="CD219" s="201"/>
      <c r="CE219" s="201"/>
      <c r="CF219" s="201"/>
      <c r="CG219" s="201"/>
      <c r="CH219" s="201"/>
      <c r="CI219" s="202"/>
      <c r="CJ219" s="200"/>
      <c r="CK219" s="201"/>
      <c r="CL219" s="201"/>
      <c r="CM219" s="201"/>
      <c r="CN219" s="201"/>
      <c r="CO219" s="201"/>
      <c r="CP219" s="201"/>
      <c r="CQ219" s="202"/>
      <c r="CR219" s="200"/>
      <c r="CS219" s="201"/>
      <c r="CT219" s="201"/>
      <c r="CU219" s="201"/>
      <c r="CV219" s="201"/>
      <c r="CW219" s="201"/>
      <c r="CX219" s="201"/>
      <c r="CY219" s="202"/>
      <c r="CZ219" s="217"/>
      <c r="DA219" s="218"/>
      <c r="DB219" s="218"/>
      <c r="DC219" s="218"/>
      <c r="DD219" s="218"/>
      <c r="DE219" s="218"/>
      <c r="DF219" s="218"/>
      <c r="DG219" s="219"/>
    </row>
    <row r="220" spans="1:111" x14ac:dyDescent="0.2">
      <c r="A220" s="162" t="s">
        <v>158</v>
      </c>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3"/>
      <c r="AX220" s="140" t="s">
        <v>314</v>
      </c>
      <c r="AY220" s="141"/>
      <c r="AZ220" s="141"/>
      <c r="BA220" s="141"/>
      <c r="BB220" s="142"/>
      <c r="BC220" s="146" t="s">
        <v>157</v>
      </c>
      <c r="BD220" s="141"/>
      <c r="BE220" s="141"/>
      <c r="BF220" s="141"/>
      <c r="BG220" s="141"/>
      <c r="BH220" s="141"/>
      <c r="BI220" s="142"/>
      <c r="BJ220" s="293"/>
      <c r="BK220" s="294"/>
      <c r="BL220" s="294"/>
      <c r="BM220" s="294"/>
      <c r="BN220" s="294"/>
      <c r="BO220" s="294"/>
      <c r="BP220" s="294"/>
      <c r="BQ220" s="294"/>
      <c r="BR220" s="294"/>
      <c r="BS220" s="295"/>
      <c r="BT220" s="293"/>
      <c r="BU220" s="294"/>
      <c r="BV220" s="294"/>
      <c r="BW220" s="295"/>
      <c r="BX220" s="293"/>
      <c r="BY220" s="294"/>
      <c r="BZ220" s="294"/>
      <c r="CA220" s="295"/>
      <c r="CB220" s="191"/>
      <c r="CC220" s="192"/>
      <c r="CD220" s="192"/>
      <c r="CE220" s="192"/>
      <c r="CF220" s="192"/>
      <c r="CG220" s="192"/>
      <c r="CH220" s="192"/>
      <c r="CI220" s="193"/>
      <c r="CJ220" s="191"/>
      <c r="CK220" s="192"/>
      <c r="CL220" s="192"/>
      <c r="CM220" s="192"/>
      <c r="CN220" s="192"/>
      <c r="CO220" s="192"/>
      <c r="CP220" s="192"/>
      <c r="CQ220" s="193"/>
      <c r="CR220" s="191"/>
      <c r="CS220" s="192"/>
      <c r="CT220" s="192"/>
      <c r="CU220" s="192"/>
      <c r="CV220" s="192"/>
      <c r="CW220" s="192"/>
      <c r="CX220" s="192"/>
      <c r="CY220" s="193"/>
      <c r="CZ220" s="194"/>
      <c r="DA220" s="195"/>
      <c r="DB220" s="195"/>
      <c r="DC220" s="195"/>
      <c r="DD220" s="195"/>
      <c r="DE220" s="195"/>
      <c r="DF220" s="195"/>
      <c r="DG220" s="196"/>
    </row>
    <row r="221" spans="1:111" x14ac:dyDescent="0.2">
      <c r="A221" s="161" t="s">
        <v>398</v>
      </c>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339"/>
      <c r="AX221" s="143"/>
      <c r="AY221" s="144"/>
      <c r="AZ221" s="144"/>
      <c r="BA221" s="144"/>
      <c r="BB221" s="145"/>
      <c r="BC221" s="147"/>
      <c r="BD221" s="144"/>
      <c r="BE221" s="144"/>
      <c r="BF221" s="144"/>
      <c r="BG221" s="144"/>
      <c r="BH221" s="144"/>
      <c r="BI221" s="145"/>
      <c r="BJ221" s="296"/>
      <c r="BK221" s="297"/>
      <c r="BL221" s="297"/>
      <c r="BM221" s="297"/>
      <c r="BN221" s="297"/>
      <c r="BO221" s="297"/>
      <c r="BP221" s="297"/>
      <c r="BQ221" s="297"/>
      <c r="BR221" s="297"/>
      <c r="BS221" s="298"/>
      <c r="BT221" s="296"/>
      <c r="BU221" s="297"/>
      <c r="BV221" s="297"/>
      <c r="BW221" s="298"/>
      <c r="BX221" s="296"/>
      <c r="BY221" s="297"/>
      <c r="BZ221" s="297"/>
      <c r="CA221" s="298"/>
      <c r="CB221" s="200"/>
      <c r="CC221" s="201"/>
      <c r="CD221" s="201"/>
      <c r="CE221" s="201"/>
      <c r="CF221" s="201"/>
      <c r="CG221" s="201"/>
      <c r="CH221" s="201"/>
      <c r="CI221" s="202"/>
      <c r="CJ221" s="200"/>
      <c r="CK221" s="201"/>
      <c r="CL221" s="201"/>
      <c r="CM221" s="201"/>
      <c r="CN221" s="201"/>
      <c r="CO221" s="201"/>
      <c r="CP221" s="201"/>
      <c r="CQ221" s="202"/>
      <c r="CR221" s="200"/>
      <c r="CS221" s="201"/>
      <c r="CT221" s="201"/>
      <c r="CU221" s="201"/>
      <c r="CV221" s="201"/>
      <c r="CW221" s="201"/>
      <c r="CX221" s="201"/>
      <c r="CY221" s="202"/>
      <c r="CZ221" s="217"/>
      <c r="DA221" s="218"/>
      <c r="DB221" s="218"/>
      <c r="DC221" s="218"/>
      <c r="DD221" s="218"/>
      <c r="DE221" s="218"/>
      <c r="DF221" s="218"/>
      <c r="DG221" s="219"/>
    </row>
    <row r="222" spans="1:111" ht="12.95" customHeight="1" x14ac:dyDescent="0.2">
      <c r="A222" s="330" t="s">
        <v>399</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1"/>
      <c r="AX222" s="332" t="s">
        <v>160</v>
      </c>
      <c r="AY222" s="247"/>
      <c r="AZ222" s="247"/>
      <c r="BA222" s="247"/>
      <c r="BB222" s="247"/>
      <c r="BC222" s="247" t="s">
        <v>161</v>
      </c>
      <c r="BD222" s="247"/>
      <c r="BE222" s="247"/>
      <c r="BF222" s="247"/>
      <c r="BG222" s="247"/>
      <c r="BH222" s="247"/>
      <c r="BI222" s="247"/>
      <c r="BJ222" s="130"/>
      <c r="BK222" s="131"/>
      <c r="BL222" s="131"/>
      <c r="BM222" s="131"/>
      <c r="BN222" s="131"/>
      <c r="BO222" s="131"/>
      <c r="BP222" s="131"/>
      <c r="BQ222" s="131"/>
      <c r="BR222" s="131"/>
      <c r="BS222" s="132"/>
      <c r="BT222" s="130"/>
      <c r="BU222" s="131"/>
      <c r="BV222" s="131"/>
      <c r="BW222" s="132"/>
      <c r="BX222" s="130"/>
      <c r="BY222" s="131"/>
      <c r="BZ222" s="131"/>
      <c r="CA222" s="132"/>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48" t="s">
        <v>54</v>
      </c>
      <c r="DA222" s="148"/>
      <c r="DB222" s="148"/>
      <c r="DC222" s="148"/>
      <c r="DD222" s="148"/>
      <c r="DE222" s="148"/>
      <c r="DF222" s="148"/>
      <c r="DG222" s="149"/>
    </row>
    <row r="223" spans="1:111" x14ac:dyDescent="0.2">
      <c r="A223" s="306" t="s">
        <v>47</v>
      </c>
      <c r="B223" s="306"/>
      <c r="C223" s="306"/>
      <c r="D223" s="306"/>
      <c r="E223" s="306"/>
      <c r="F223" s="306"/>
      <c r="G223" s="306"/>
      <c r="H223" s="306"/>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6"/>
      <c r="AJ223" s="306"/>
      <c r="AK223" s="306"/>
      <c r="AL223" s="306"/>
      <c r="AM223" s="306"/>
      <c r="AN223" s="306"/>
      <c r="AO223" s="306"/>
      <c r="AP223" s="306"/>
      <c r="AQ223" s="306"/>
      <c r="AR223" s="306"/>
      <c r="AS223" s="306"/>
      <c r="AT223" s="306"/>
      <c r="AU223" s="306"/>
      <c r="AV223" s="306"/>
      <c r="AW223" s="306"/>
      <c r="AX223" s="140" t="s">
        <v>162</v>
      </c>
      <c r="AY223" s="141"/>
      <c r="AZ223" s="141"/>
      <c r="BA223" s="141"/>
      <c r="BB223" s="142"/>
      <c r="BC223" s="146"/>
      <c r="BD223" s="141"/>
      <c r="BE223" s="141"/>
      <c r="BF223" s="141"/>
      <c r="BG223" s="141"/>
      <c r="BH223" s="141"/>
      <c r="BI223" s="142"/>
      <c r="BJ223" s="293"/>
      <c r="BK223" s="294"/>
      <c r="BL223" s="294"/>
      <c r="BM223" s="294"/>
      <c r="BN223" s="294"/>
      <c r="BO223" s="294"/>
      <c r="BP223" s="294"/>
      <c r="BQ223" s="294"/>
      <c r="BR223" s="294"/>
      <c r="BS223" s="295"/>
      <c r="BT223" s="293"/>
      <c r="BU223" s="294"/>
      <c r="BV223" s="294"/>
      <c r="BW223" s="295"/>
      <c r="BX223" s="293"/>
      <c r="BY223" s="294"/>
      <c r="BZ223" s="294"/>
      <c r="CA223" s="295"/>
      <c r="CB223" s="191"/>
      <c r="CC223" s="192"/>
      <c r="CD223" s="192"/>
      <c r="CE223" s="192"/>
      <c r="CF223" s="192"/>
      <c r="CG223" s="192"/>
      <c r="CH223" s="192"/>
      <c r="CI223" s="193"/>
      <c r="CJ223" s="191"/>
      <c r="CK223" s="192"/>
      <c r="CL223" s="192"/>
      <c r="CM223" s="192"/>
      <c r="CN223" s="192"/>
      <c r="CO223" s="192"/>
      <c r="CP223" s="192"/>
      <c r="CQ223" s="193"/>
      <c r="CR223" s="191"/>
      <c r="CS223" s="192"/>
      <c r="CT223" s="192"/>
      <c r="CU223" s="192"/>
      <c r="CV223" s="192"/>
      <c r="CW223" s="192"/>
      <c r="CX223" s="192"/>
      <c r="CY223" s="193"/>
      <c r="CZ223" s="220" t="s">
        <v>54</v>
      </c>
      <c r="DA223" s="221"/>
      <c r="DB223" s="221"/>
      <c r="DC223" s="221"/>
      <c r="DD223" s="221"/>
      <c r="DE223" s="221"/>
      <c r="DF223" s="221"/>
      <c r="DG223" s="222"/>
    </row>
    <row r="224" spans="1:111" ht="12.95" customHeight="1" x14ac:dyDescent="0.2">
      <c r="A224" s="186" t="s">
        <v>400</v>
      </c>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c r="AS224" s="186"/>
      <c r="AT224" s="186"/>
      <c r="AU224" s="186"/>
      <c r="AV224" s="186"/>
      <c r="AW224" s="186"/>
      <c r="AX224" s="143"/>
      <c r="AY224" s="144"/>
      <c r="AZ224" s="144"/>
      <c r="BA224" s="144"/>
      <c r="BB224" s="145"/>
      <c r="BC224" s="147"/>
      <c r="BD224" s="144"/>
      <c r="BE224" s="144"/>
      <c r="BF224" s="144"/>
      <c r="BG224" s="144"/>
      <c r="BH224" s="144"/>
      <c r="BI224" s="145"/>
      <c r="BJ224" s="296"/>
      <c r="BK224" s="297"/>
      <c r="BL224" s="297"/>
      <c r="BM224" s="297"/>
      <c r="BN224" s="297"/>
      <c r="BO224" s="297"/>
      <c r="BP224" s="297"/>
      <c r="BQ224" s="297"/>
      <c r="BR224" s="297"/>
      <c r="BS224" s="298"/>
      <c r="BT224" s="296"/>
      <c r="BU224" s="297"/>
      <c r="BV224" s="297"/>
      <c r="BW224" s="298"/>
      <c r="BX224" s="296"/>
      <c r="BY224" s="297"/>
      <c r="BZ224" s="297"/>
      <c r="CA224" s="298"/>
      <c r="CB224" s="200"/>
      <c r="CC224" s="201"/>
      <c r="CD224" s="201"/>
      <c r="CE224" s="201"/>
      <c r="CF224" s="201"/>
      <c r="CG224" s="201"/>
      <c r="CH224" s="201"/>
      <c r="CI224" s="202"/>
      <c r="CJ224" s="200"/>
      <c r="CK224" s="201"/>
      <c r="CL224" s="201"/>
      <c r="CM224" s="201"/>
      <c r="CN224" s="201"/>
      <c r="CO224" s="201"/>
      <c r="CP224" s="201"/>
      <c r="CQ224" s="202"/>
      <c r="CR224" s="200"/>
      <c r="CS224" s="201"/>
      <c r="CT224" s="201"/>
      <c r="CU224" s="201"/>
      <c r="CV224" s="201"/>
      <c r="CW224" s="201"/>
      <c r="CX224" s="201"/>
      <c r="CY224" s="202"/>
      <c r="CZ224" s="223"/>
      <c r="DA224" s="224"/>
      <c r="DB224" s="224"/>
      <c r="DC224" s="224"/>
      <c r="DD224" s="224"/>
      <c r="DE224" s="224"/>
      <c r="DF224" s="224"/>
      <c r="DG224" s="225"/>
    </row>
    <row r="225" spans="1:111" ht="12.95" customHeight="1" x14ac:dyDescent="0.2">
      <c r="A225" s="307" t="s">
        <v>401</v>
      </c>
      <c r="B225" s="307"/>
      <c r="C225" s="307"/>
      <c r="D225" s="307"/>
      <c r="E225" s="307"/>
      <c r="F225" s="307"/>
      <c r="G225" s="307"/>
      <c r="H225" s="307"/>
      <c r="I225" s="307"/>
      <c r="J225" s="307"/>
      <c r="K225" s="30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307"/>
      <c r="AT225" s="307"/>
      <c r="AU225" s="307"/>
      <c r="AV225" s="307"/>
      <c r="AW225" s="307"/>
      <c r="AX225" s="203" t="s">
        <v>163</v>
      </c>
      <c r="AY225" s="204"/>
      <c r="AZ225" s="204"/>
      <c r="BA225" s="204"/>
      <c r="BB225" s="204"/>
      <c r="BC225" s="204"/>
      <c r="BD225" s="204"/>
      <c r="BE225" s="204"/>
      <c r="BF225" s="204"/>
      <c r="BG225" s="204"/>
      <c r="BH225" s="204"/>
      <c r="BI225" s="204"/>
      <c r="BJ225" s="130"/>
      <c r="BK225" s="131"/>
      <c r="BL225" s="131"/>
      <c r="BM225" s="131"/>
      <c r="BN225" s="131"/>
      <c r="BO225" s="131"/>
      <c r="BP225" s="131"/>
      <c r="BQ225" s="131"/>
      <c r="BR225" s="131"/>
      <c r="BS225" s="132"/>
      <c r="BT225" s="130"/>
      <c r="BU225" s="131"/>
      <c r="BV225" s="131"/>
      <c r="BW225" s="132"/>
      <c r="BX225" s="130"/>
      <c r="BY225" s="131"/>
      <c r="BZ225" s="131"/>
      <c r="CA225" s="132"/>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48" t="s">
        <v>54</v>
      </c>
      <c r="DA225" s="148"/>
      <c r="DB225" s="148"/>
      <c r="DC225" s="148"/>
      <c r="DD225" s="148"/>
      <c r="DE225" s="148"/>
      <c r="DF225" s="148"/>
      <c r="DG225" s="149"/>
    </row>
    <row r="226" spans="1:111" ht="12.95" customHeight="1" x14ac:dyDescent="0.2">
      <c r="A226" s="307" t="s">
        <v>402</v>
      </c>
      <c r="B226" s="307"/>
      <c r="C226" s="307"/>
      <c r="D226" s="307"/>
      <c r="E226" s="307"/>
      <c r="F226" s="307"/>
      <c r="G226" s="307"/>
      <c r="H226" s="307"/>
      <c r="I226" s="307"/>
      <c r="J226" s="307"/>
      <c r="K226" s="307"/>
      <c r="L226" s="307"/>
      <c r="M226" s="307"/>
      <c r="N226" s="307"/>
      <c r="O226" s="307"/>
      <c r="P226" s="307"/>
      <c r="Q226" s="307"/>
      <c r="R226" s="307"/>
      <c r="S226" s="307"/>
      <c r="T226" s="307"/>
      <c r="U226" s="307"/>
      <c r="V226" s="307"/>
      <c r="W226" s="307"/>
      <c r="X226" s="307"/>
      <c r="Y226" s="307"/>
      <c r="Z226" s="307"/>
      <c r="AA226" s="307"/>
      <c r="AB226" s="307"/>
      <c r="AC226" s="307"/>
      <c r="AD226" s="307"/>
      <c r="AE226" s="307"/>
      <c r="AF226" s="307"/>
      <c r="AG226" s="307"/>
      <c r="AH226" s="307"/>
      <c r="AI226" s="307"/>
      <c r="AJ226" s="307"/>
      <c r="AK226" s="307"/>
      <c r="AL226" s="307"/>
      <c r="AM226" s="307"/>
      <c r="AN226" s="307"/>
      <c r="AO226" s="307"/>
      <c r="AP226" s="307"/>
      <c r="AQ226" s="307"/>
      <c r="AR226" s="307"/>
      <c r="AS226" s="307"/>
      <c r="AT226" s="307"/>
      <c r="AU226" s="307"/>
      <c r="AV226" s="307"/>
      <c r="AW226" s="307"/>
      <c r="AX226" s="203" t="s">
        <v>164</v>
      </c>
      <c r="AY226" s="204"/>
      <c r="AZ226" s="204"/>
      <c r="BA226" s="204"/>
      <c r="BB226" s="204"/>
      <c r="BC226" s="204"/>
      <c r="BD226" s="204"/>
      <c r="BE226" s="204"/>
      <c r="BF226" s="204"/>
      <c r="BG226" s="204"/>
      <c r="BH226" s="204"/>
      <c r="BI226" s="204"/>
      <c r="BJ226" s="130"/>
      <c r="BK226" s="131"/>
      <c r="BL226" s="131"/>
      <c r="BM226" s="131"/>
      <c r="BN226" s="131"/>
      <c r="BO226" s="131"/>
      <c r="BP226" s="131"/>
      <c r="BQ226" s="131"/>
      <c r="BR226" s="131"/>
      <c r="BS226" s="132"/>
      <c r="BT226" s="130"/>
      <c r="BU226" s="131"/>
      <c r="BV226" s="131"/>
      <c r="BW226" s="132"/>
      <c r="BX226" s="130"/>
      <c r="BY226" s="131"/>
      <c r="BZ226" s="131"/>
      <c r="CA226" s="132"/>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48" t="s">
        <v>54</v>
      </c>
      <c r="DA226" s="148"/>
      <c r="DB226" s="148"/>
      <c r="DC226" s="148"/>
      <c r="DD226" s="148"/>
      <c r="DE226" s="148"/>
      <c r="DF226" s="148"/>
      <c r="DG226" s="149"/>
    </row>
    <row r="227" spans="1:111" ht="12.95" customHeight="1" x14ac:dyDescent="0.2">
      <c r="A227" s="343" t="s">
        <v>403</v>
      </c>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32" t="s">
        <v>165</v>
      </c>
      <c r="AY227" s="247"/>
      <c r="AZ227" s="247"/>
      <c r="BA227" s="247"/>
      <c r="BB227" s="247"/>
      <c r="BC227" s="247" t="s">
        <v>54</v>
      </c>
      <c r="BD227" s="247"/>
      <c r="BE227" s="247"/>
      <c r="BF227" s="247"/>
      <c r="BG227" s="247"/>
      <c r="BH227" s="247"/>
      <c r="BI227" s="247"/>
      <c r="BJ227" s="130"/>
      <c r="BK227" s="131"/>
      <c r="BL227" s="131"/>
      <c r="BM227" s="131"/>
      <c r="BN227" s="131"/>
      <c r="BO227" s="131"/>
      <c r="BP227" s="131"/>
      <c r="BQ227" s="131"/>
      <c r="BR227" s="131"/>
      <c r="BS227" s="132"/>
      <c r="BT227" s="130"/>
      <c r="BU227" s="131"/>
      <c r="BV227" s="131"/>
      <c r="BW227" s="132"/>
      <c r="BX227" s="130"/>
      <c r="BY227" s="131"/>
      <c r="BZ227" s="131"/>
      <c r="CA227" s="132"/>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48" t="s">
        <v>54</v>
      </c>
      <c r="DA227" s="148"/>
      <c r="DB227" s="148"/>
      <c r="DC227" s="148"/>
      <c r="DD227" s="148"/>
      <c r="DE227" s="148"/>
      <c r="DF227" s="148"/>
      <c r="DG227" s="149"/>
    </row>
    <row r="228" spans="1:111" x14ac:dyDescent="0.2">
      <c r="A228" s="306" t="s">
        <v>71</v>
      </c>
      <c r="B228" s="306"/>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140" t="s">
        <v>166</v>
      </c>
      <c r="AY228" s="141"/>
      <c r="AZ228" s="141"/>
      <c r="BA228" s="141"/>
      <c r="BB228" s="142"/>
      <c r="BC228" s="146" t="s">
        <v>167</v>
      </c>
      <c r="BD228" s="141"/>
      <c r="BE228" s="141"/>
      <c r="BF228" s="141"/>
      <c r="BG228" s="141"/>
      <c r="BH228" s="141"/>
      <c r="BI228" s="142"/>
      <c r="BJ228" s="293"/>
      <c r="BK228" s="294"/>
      <c r="BL228" s="294"/>
      <c r="BM228" s="294"/>
      <c r="BN228" s="294"/>
      <c r="BO228" s="294"/>
      <c r="BP228" s="294"/>
      <c r="BQ228" s="294"/>
      <c r="BR228" s="294"/>
      <c r="BS228" s="295"/>
      <c r="BT228" s="293"/>
      <c r="BU228" s="294"/>
      <c r="BV228" s="294"/>
      <c r="BW228" s="295"/>
      <c r="BX228" s="293"/>
      <c r="BY228" s="294"/>
      <c r="BZ228" s="294"/>
      <c r="CA228" s="295"/>
      <c r="CB228" s="191"/>
      <c r="CC228" s="192"/>
      <c r="CD228" s="192"/>
      <c r="CE228" s="192"/>
      <c r="CF228" s="192"/>
      <c r="CG228" s="192"/>
      <c r="CH228" s="192"/>
      <c r="CI228" s="193"/>
      <c r="CJ228" s="191"/>
      <c r="CK228" s="192"/>
      <c r="CL228" s="192"/>
      <c r="CM228" s="192"/>
      <c r="CN228" s="192"/>
      <c r="CO228" s="192"/>
      <c r="CP228" s="192"/>
      <c r="CQ228" s="193"/>
      <c r="CR228" s="191"/>
      <c r="CS228" s="192"/>
      <c r="CT228" s="192"/>
      <c r="CU228" s="192"/>
      <c r="CV228" s="192"/>
      <c r="CW228" s="192"/>
      <c r="CX228" s="192"/>
      <c r="CY228" s="193"/>
      <c r="CZ228" s="220" t="s">
        <v>54</v>
      </c>
      <c r="DA228" s="221"/>
      <c r="DB228" s="221"/>
      <c r="DC228" s="221"/>
      <c r="DD228" s="221"/>
      <c r="DE228" s="221"/>
      <c r="DF228" s="221"/>
      <c r="DG228" s="222"/>
    </row>
    <row r="229" spans="1:111" x14ac:dyDescent="0.2">
      <c r="A229" s="186" t="s">
        <v>168</v>
      </c>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c r="AS229" s="186"/>
      <c r="AT229" s="186"/>
      <c r="AU229" s="186"/>
      <c r="AV229" s="186"/>
      <c r="AW229" s="186"/>
      <c r="AX229" s="143"/>
      <c r="AY229" s="144"/>
      <c r="AZ229" s="144"/>
      <c r="BA229" s="144"/>
      <c r="BB229" s="145"/>
      <c r="BC229" s="147"/>
      <c r="BD229" s="144"/>
      <c r="BE229" s="144"/>
      <c r="BF229" s="144"/>
      <c r="BG229" s="144"/>
      <c r="BH229" s="144"/>
      <c r="BI229" s="145"/>
      <c r="BJ229" s="296"/>
      <c r="BK229" s="297"/>
      <c r="BL229" s="297"/>
      <c r="BM229" s="297"/>
      <c r="BN229" s="297"/>
      <c r="BO229" s="297"/>
      <c r="BP229" s="297"/>
      <c r="BQ229" s="297"/>
      <c r="BR229" s="297"/>
      <c r="BS229" s="298"/>
      <c r="BT229" s="296"/>
      <c r="BU229" s="297"/>
      <c r="BV229" s="297"/>
      <c r="BW229" s="298"/>
      <c r="BX229" s="296"/>
      <c r="BY229" s="297"/>
      <c r="BZ229" s="297"/>
      <c r="CA229" s="298"/>
      <c r="CB229" s="200"/>
      <c r="CC229" s="201"/>
      <c r="CD229" s="201"/>
      <c r="CE229" s="201"/>
      <c r="CF229" s="201"/>
      <c r="CG229" s="201"/>
      <c r="CH229" s="201"/>
      <c r="CI229" s="202"/>
      <c r="CJ229" s="200"/>
      <c r="CK229" s="201"/>
      <c r="CL229" s="201"/>
      <c r="CM229" s="201"/>
      <c r="CN229" s="201"/>
      <c r="CO229" s="201"/>
      <c r="CP229" s="201"/>
      <c r="CQ229" s="202"/>
      <c r="CR229" s="200"/>
      <c r="CS229" s="201"/>
      <c r="CT229" s="201"/>
      <c r="CU229" s="201"/>
      <c r="CV229" s="201"/>
      <c r="CW229" s="201"/>
      <c r="CX229" s="201"/>
      <c r="CY229" s="202"/>
      <c r="CZ229" s="223"/>
      <c r="DA229" s="224"/>
      <c r="DB229" s="224"/>
      <c r="DC229" s="224"/>
      <c r="DD229" s="224"/>
      <c r="DE229" s="224"/>
      <c r="DF229" s="224"/>
      <c r="DG229" s="225"/>
    </row>
    <row r="230" spans="1:111" ht="12.95" customHeight="1" thickBot="1" x14ac:dyDescent="0.25">
      <c r="A230" s="307"/>
      <c r="B230" s="307"/>
      <c r="C230" s="307"/>
      <c r="D230" s="307"/>
      <c r="E230" s="307"/>
      <c r="F230" s="307"/>
      <c r="G230" s="307"/>
      <c r="H230" s="307"/>
      <c r="I230" s="307"/>
      <c r="J230" s="307"/>
      <c r="K230" s="30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272"/>
      <c r="AY230" s="273"/>
      <c r="AZ230" s="273"/>
      <c r="BA230" s="273"/>
      <c r="BB230" s="273"/>
      <c r="BC230" s="273"/>
      <c r="BD230" s="273"/>
      <c r="BE230" s="273"/>
      <c r="BF230" s="273"/>
      <c r="BG230" s="273"/>
      <c r="BH230" s="273"/>
      <c r="BI230" s="273"/>
      <c r="BJ230" s="290"/>
      <c r="BK230" s="291"/>
      <c r="BL230" s="291"/>
      <c r="BM230" s="291"/>
      <c r="BN230" s="291"/>
      <c r="BO230" s="291"/>
      <c r="BP230" s="291"/>
      <c r="BQ230" s="291"/>
      <c r="BR230" s="291"/>
      <c r="BS230" s="292"/>
      <c r="BT230" s="290"/>
      <c r="BU230" s="291"/>
      <c r="BV230" s="291"/>
      <c r="BW230" s="292"/>
      <c r="BX230" s="290"/>
      <c r="BY230" s="291"/>
      <c r="BZ230" s="291"/>
      <c r="CA230" s="292"/>
      <c r="CB230" s="345"/>
      <c r="CC230" s="345"/>
      <c r="CD230" s="345"/>
      <c r="CE230" s="345"/>
      <c r="CF230" s="345"/>
      <c r="CG230" s="345"/>
      <c r="CH230" s="345"/>
      <c r="CI230" s="345"/>
      <c r="CJ230" s="345"/>
      <c r="CK230" s="345"/>
      <c r="CL230" s="345"/>
      <c r="CM230" s="345"/>
      <c r="CN230" s="345"/>
      <c r="CO230" s="345"/>
      <c r="CP230" s="345"/>
      <c r="CQ230" s="345"/>
      <c r="CR230" s="345"/>
      <c r="CS230" s="345"/>
      <c r="CT230" s="345"/>
      <c r="CU230" s="345"/>
      <c r="CV230" s="345"/>
      <c r="CW230" s="345"/>
      <c r="CX230" s="345"/>
      <c r="CY230" s="345"/>
      <c r="CZ230" s="346"/>
      <c r="DA230" s="347"/>
      <c r="DB230" s="347"/>
      <c r="DC230" s="347"/>
      <c r="DD230" s="347"/>
      <c r="DE230" s="347"/>
      <c r="DF230" s="347"/>
      <c r="DG230" s="348"/>
    </row>
    <row r="231" spans="1:111" s="1" customFormat="1" ht="11.25" customHeight="1" x14ac:dyDescent="0.2">
      <c r="A231" s="12"/>
      <c r="B231" s="12"/>
      <c r="C231" s="12"/>
      <c r="D231" s="12"/>
      <c r="E231" s="12"/>
      <c r="F231" s="12"/>
      <c r="G231" s="12"/>
      <c r="H231" s="12"/>
      <c r="I231" s="12"/>
      <c r="J231" s="12"/>
      <c r="K231" s="12"/>
      <c r="L231" s="12"/>
      <c r="M231" s="12"/>
      <c r="N231" s="12"/>
      <c r="O231" s="12"/>
      <c r="P231" s="12"/>
      <c r="Q231" s="12"/>
      <c r="R231" s="12"/>
    </row>
    <row r="232" spans="1:111" s="13" customFormat="1" ht="12" customHeight="1" x14ac:dyDescent="0.2">
      <c r="A232" s="37" t="s">
        <v>404</v>
      </c>
      <c r="BJ232" s="37"/>
      <c r="BK232" s="37"/>
      <c r="BL232" s="37"/>
      <c r="BM232" s="37"/>
      <c r="BN232" s="37"/>
      <c r="BO232" s="37"/>
      <c r="BP232" s="37"/>
      <c r="BQ232" s="37"/>
      <c r="BR232" s="37"/>
      <c r="BS232" s="37"/>
      <c r="BT232" s="37"/>
      <c r="BU232" s="37"/>
    </row>
    <row r="233" spans="1:111" s="13" customFormat="1" ht="12" customHeight="1" x14ac:dyDescent="0.2">
      <c r="A233" s="37" t="s">
        <v>405</v>
      </c>
      <c r="BJ233" s="37"/>
      <c r="BK233" s="37"/>
      <c r="BL233" s="37"/>
      <c r="BM233" s="37"/>
      <c r="BN233" s="37"/>
      <c r="BO233" s="37"/>
      <c r="BP233" s="37"/>
      <c r="BQ233" s="37"/>
      <c r="BR233" s="37"/>
      <c r="BS233" s="37"/>
      <c r="BT233" s="37"/>
      <c r="BU233" s="37"/>
    </row>
    <row r="234" spans="1:111" s="13" customFormat="1" ht="12" customHeight="1" x14ac:dyDescent="0.2">
      <c r="A234" s="37" t="s">
        <v>406</v>
      </c>
      <c r="BJ234" s="37"/>
      <c r="BK234" s="37"/>
      <c r="BL234" s="37"/>
      <c r="BM234" s="37"/>
      <c r="BN234" s="37"/>
      <c r="BO234" s="37"/>
      <c r="BP234" s="37"/>
      <c r="BQ234" s="37"/>
      <c r="BR234" s="37"/>
      <c r="BS234" s="37"/>
      <c r="BT234" s="37"/>
      <c r="BU234" s="37"/>
    </row>
    <row r="235" spans="1:111" s="13" customFormat="1" ht="12" customHeight="1" x14ac:dyDescent="0.2">
      <c r="A235" s="13" t="s">
        <v>407</v>
      </c>
      <c r="BJ235" s="37"/>
      <c r="BK235" s="37"/>
      <c r="BL235" s="37"/>
      <c r="BM235" s="37"/>
      <c r="BN235" s="37"/>
      <c r="BO235" s="37"/>
      <c r="BP235" s="37"/>
      <c r="BQ235" s="37"/>
      <c r="BR235" s="37"/>
      <c r="BS235" s="37"/>
      <c r="BT235" s="37"/>
      <c r="BU235" s="37"/>
    </row>
    <row r="236" spans="1:111" s="13" customFormat="1" ht="12" customHeight="1" x14ac:dyDescent="0.2">
      <c r="A236" s="13" t="s">
        <v>408</v>
      </c>
      <c r="BJ236" s="37"/>
      <c r="BK236" s="37"/>
      <c r="BL236" s="37"/>
      <c r="BM236" s="37"/>
      <c r="BN236" s="37"/>
      <c r="BO236" s="37"/>
      <c r="BP236" s="37"/>
      <c r="BQ236" s="37"/>
      <c r="BR236" s="37"/>
      <c r="BS236" s="37"/>
      <c r="BT236" s="37"/>
      <c r="BU236" s="37"/>
    </row>
    <row r="237" spans="1:111" s="13" customFormat="1" ht="12" customHeight="1" x14ac:dyDescent="0.2">
      <c r="A237" s="13" t="s">
        <v>409</v>
      </c>
      <c r="BJ237" s="37"/>
      <c r="BK237" s="37"/>
      <c r="BL237" s="37"/>
      <c r="BM237" s="37"/>
      <c r="BN237" s="37"/>
      <c r="BO237" s="37"/>
      <c r="BP237" s="37"/>
      <c r="BQ237" s="37"/>
      <c r="BR237" s="37"/>
      <c r="BS237" s="37"/>
      <c r="BT237" s="37"/>
      <c r="BU237" s="37"/>
    </row>
    <row r="238" spans="1:111" s="13" customFormat="1" ht="11.25" customHeight="1" x14ac:dyDescent="0.2">
      <c r="A238" s="341" t="s">
        <v>410</v>
      </c>
      <c r="B238" s="342"/>
      <c r="C238" s="342"/>
      <c r="D238" s="342"/>
      <c r="E238" s="342"/>
      <c r="F238" s="342"/>
      <c r="G238" s="342"/>
      <c r="H238" s="342"/>
      <c r="I238" s="342"/>
      <c r="J238" s="342"/>
      <c r="K238" s="342"/>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2"/>
      <c r="BI238" s="342"/>
      <c r="BJ238" s="342"/>
      <c r="BK238" s="342"/>
      <c r="BL238" s="342"/>
      <c r="BM238" s="342"/>
      <c r="BN238" s="342"/>
      <c r="BO238" s="342"/>
      <c r="BP238" s="342"/>
      <c r="BQ238" s="342"/>
      <c r="BR238" s="342"/>
      <c r="BS238" s="342"/>
      <c r="BT238" s="342"/>
      <c r="BU238" s="342"/>
      <c r="BV238" s="342"/>
      <c r="BW238" s="342"/>
      <c r="BX238" s="342"/>
      <c r="BY238" s="342"/>
      <c r="BZ238" s="342"/>
      <c r="CA238" s="342"/>
      <c r="CB238" s="342"/>
      <c r="CC238" s="342"/>
      <c r="CD238" s="342"/>
      <c r="CE238" s="342"/>
      <c r="CF238" s="342"/>
      <c r="CG238" s="342"/>
      <c r="CH238" s="342"/>
      <c r="CI238" s="342"/>
      <c r="CJ238" s="342"/>
      <c r="CK238" s="342"/>
      <c r="CL238" s="342"/>
      <c r="CM238" s="342"/>
      <c r="CN238" s="342"/>
      <c r="CO238" s="342"/>
      <c r="CP238" s="342"/>
      <c r="CQ238" s="342"/>
      <c r="CR238" s="342"/>
      <c r="CS238" s="342"/>
      <c r="CT238" s="342"/>
      <c r="CU238" s="342"/>
      <c r="CV238" s="342"/>
      <c r="CW238" s="342"/>
      <c r="CX238" s="342"/>
      <c r="CY238" s="342"/>
      <c r="CZ238" s="342"/>
      <c r="DA238" s="342"/>
      <c r="DB238" s="342"/>
      <c r="DC238" s="342"/>
      <c r="DD238" s="342"/>
      <c r="DE238" s="342"/>
      <c r="DF238" s="342"/>
      <c r="DG238" s="342"/>
    </row>
    <row r="239" spans="1:111" s="13" customFormat="1" ht="11.25" x14ac:dyDescent="0.2">
      <c r="A239" s="342"/>
      <c r="B239" s="342"/>
      <c r="C239" s="342"/>
      <c r="D239" s="342"/>
      <c r="E239" s="342"/>
      <c r="F239" s="342"/>
      <c r="G239" s="342"/>
      <c r="H239" s="342"/>
      <c r="I239" s="342"/>
      <c r="J239" s="342"/>
      <c r="K239" s="342"/>
      <c r="L239" s="342"/>
      <c r="M239" s="342"/>
      <c r="N239" s="342"/>
      <c r="O239" s="342"/>
      <c r="P239" s="342"/>
      <c r="Q239" s="342"/>
      <c r="R239" s="342"/>
      <c r="S239" s="342"/>
      <c r="T239" s="342"/>
      <c r="U239" s="342"/>
      <c r="V239" s="342"/>
      <c r="W239" s="342"/>
      <c r="X239" s="342"/>
      <c r="Y239" s="342"/>
      <c r="Z239" s="342"/>
      <c r="AA239" s="342"/>
      <c r="AB239" s="342"/>
      <c r="AC239" s="342"/>
      <c r="AD239" s="342"/>
      <c r="AE239" s="342"/>
      <c r="AF239" s="342"/>
      <c r="AG239" s="342"/>
      <c r="AH239" s="342"/>
      <c r="AI239" s="342"/>
      <c r="AJ239" s="342"/>
      <c r="AK239" s="342"/>
      <c r="AL239" s="342"/>
      <c r="AM239" s="342"/>
      <c r="AN239" s="342"/>
      <c r="AO239" s="342"/>
      <c r="AP239" s="342"/>
      <c r="AQ239" s="342"/>
      <c r="AR239" s="342"/>
      <c r="AS239" s="342"/>
      <c r="AT239" s="342"/>
      <c r="AU239" s="342"/>
      <c r="AV239" s="342"/>
      <c r="AW239" s="342"/>
      <c r="AX239" s="342"/>
      <c r="AY239" s="342"/>
      <c r="AZ239" s="342"/>
      <c r="BA239" s="342"/>
      <c r="BB239" s="342"/>
      <c r="BC239" s="342"/>
      <c r="BD239" s="342"/>
      <c r="BE239" s="342"/>
      <c r="BF239" s="342"/>
      <c r="BG239" s="342"/>
      <c r="BH239" s="342"/>
      <c r="BI239" s="342"/>
      <c r="BJ239" s="342"/>
      <c r="BK239" s="342"/>
      <c r="BL239" s="342"/>
      <c r="BM239" s="342"/>
      <c r="BN239" s="342"/>
      <c r="BO239" s="342"/>
      <c r="BP239" s="342"/>
      <c r="BQ239" s="342"/>
      <c r="BR239" s="342"/>
      <c r="BS239" s="342"/>
      <c r="BT239" s="342"/>
      <c r="BU239" s="342"/>
      <c r="BV239" s="342"/>
      <c r="BW239" s="342"/>
      <c r="BX239" s="342"/>
      <c r="BY239" s="342"/>
      <c r="BZ239" s="342"/>
      <c r="CA239" s="342"/>
      <c r="CB239" s="342"/>
      <c r="CC239" s="342"/>
      <c r="CD239" s="342"/>
      <c r="CE239" s="342"/>
      <c r="CF239" s="342"/>
      <c r="CG239" s="342"/>
      <c r="CH239" s="342"/>
      <c r="CI239" s="342"/>
      <c r="CJ239" s="342"/>
      <c r="CK239" s="342"/>
      <c r="CL239" s="342"/>
      <c r="CM239" s="342"/>
      <c r="CN239" s="342"/>
      <c r="CO239" s="342"/>
      <c r="CP239" s="342"/>
      <c r="CQ239" s="342"/>
      <c r="CR239" s="342"/>
      <c r="CS239" s="342"/>
      <c r="CT239" s="342"/>
      <c r="CU239" s="342"/>
      <c r="CV239" s="342"/>
      <c r="CW239" s="342"/>
      <c r="CX239" s="342"/>
      <c r="CY239" s="342"/>
      <c r="CZ239" s="342"/>
      <c r="DA239" s="342"/>
      <c r="DB239" s="342"/>
      <c r="DC239" s="342"/>
      <c r="DD239" s="342"/>
      <c r="DE239" s="342"/>
      <c r="DF239" s="342"/>
      <c r="DG239" s="342"/>
    </row>
    <row r="240" spans="1:111" s="13" customFormat="1" ht="12" customHeight="1" x14ac:dyDescent="0.2">
      <c r="A240" s="13" t="s">
        <v>411</v>
      </c>
      <c r="BJ240" s="37"/>
      <c r="BK240" s="37"/>
      <c r="BL240" s="37"/>
      <c r="BM240" s="37"/>
      <c r="BN240" s="37"/>
      <c r="BO240" s="37"/>
      <c r="BP240" s="37"/>
      <c r="BQ240" s="37"/>
      <c r="BR240" s="37"/>
      <c r="BS240" s="37"/>
      <c r="BT240" s="37"/>
      <c r="BU240" s="37"/>
    </row>
    <row r="241" spans="1:111" s="13" customFormat="1" ht="11.25" customHeight="1" x14ac:dyDescent="0.2">
      <c r="A241" s="37" t="s">
        <v>412</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row>
    <row r="242" spans="1:111" s="37" customFormat="1" ht="11.25" customHeight="1" x14ac:dyDescent="0.2">
      <c r="A242" s="37" t="s">
        <v>413</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row>
    <row r="243" spans="1:111" s="37" customFormat="1" ht="11.25" customHeight="1" x14ac:dyDescent="0.2">
      <c r="A243" s="341" t="s">
        <v>414</v>
      </c>
      <c r="B243" s="349"/>
      <c r="C243" s="349"/>
      <c r="D243" s="349"/>
      <c r="E243" s="349"/>
      <c r="F243" s="349"/>
      <c r="G243" s="349"/>
      <c r="H243" s="349"/>
      <c r="I243" s="349"/>
      <c r="J243" s="349"/>
      <c r="K243" s="349"/>
      <c r="L243" s="349"/>
      <c r="M243" s="349"/>
      <c r="N243" s="349"/>
      <c r="O243" s="349"/>
      <c r="P243" s="349"/>
      <c r="Q243" s="349"/>
      <c r="R243" s="349"/>
      <c r="S243" s="349"/>
      <c r="T243" s="349"/>
      <c r="U243" s="349"/>
      <c r="V243" s="349"/>
      <c r="W243" s="349"/>
      <c r="X243" s="349"/>
      <c r="Y243" s="349"/>
      <c r="Z243" s="349"/>
      <c r="AA243" s="349"/>
      <c r="AB243" s="349"/>
      <c r="AC243" s="349"/>
      <c r="AD243" s="349"/>
      <c r="AE243" s="349"/>
      <c r="AF243" s="349"/>
      <c r="AG243" s="349"/>
      <c r="AH243" s="349"/>
      <c r="AI243" s="349"/>
      <c r="AJ243" s="349"/>
      <c r="AK243" s="349"/>
      <c r="AL243" s="349"/>
      <c r="AM243" s="349"/>
      <c r="AN243" s="349"/>
      <c r="AO243" s="349"/>
      <c r="AP243" s="349"/>
      <c r="AQ243" s="349"/>
      <c r="AR243" s="349"/>
      <c r="AS243" s="349"/>
      <c r="AT243" s="349"/>
      <c r="AU243" s="349"/>
      <c r="AV243" s="349"/>
      <c r="AW243" s="349"/>
      <c r="AX243" s="349"/>
      <c r="AY243" s="349"/>
      <c r="AZ243" s="349"/>
      <c r="BA243" s="349"/>
      <c r="BB243" s="349"/>
      <c r="BC243" s="349"/>
      <c r="BD243" s="349"/>
      <c r="BE243" s="349"/>
      <c r="BF243" s="349"/>
      <c r="BG243" s="349"/>
      <c r="BH243" s="349"/>
      <c r="BI243" s="349"/>
      <c r="BJ243" s="349"/>
      <c r="BK243" s="349"/>
      <c r="BL243" s="349"/>
      <c r="BM243" s="349"/>
      <c r="BN243" s="349"/>
      <c r="BO243" s="349"/>
      <c r="BP243" s="349"/>
      <c r="BQ243" s="349"/>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c r="CZ243" s="349"/>
      <c r="DA243" s="349"/>
      <c r="DB243" s="349"/>
      <c r="DC243" s="349"/>
      <c r="DD243" s="349"/>
      <c r="DE243" s="349"/>
      <c r="DF243" s="349"/>
      <c r="DG243" s="349"/>
    </row>
    <row r="244" spans="1:111" s="37" customFormat="1" ht="11.25" customHeight="1" x14ac:dyDescent="0.2">
      <c r="A244" s="349"/>
      <c r="B244" s="349"/>
      <c r="C244" s="349"/>
      <c r="D244" s="349"/>
      <c r="E244" s="349"/>
      <c r="F244" s="349"/>
      <c r="G244" s="349"/>
      <c r="H244" s="349"/>
      <c r="I244" s="349"/>
      <c r="J244" s="349"/>
      <c r="K244" s="349"/>
      <c r="L244" s="349"/>
      <c r="M244" s="349"/>
      <c r="N244" s="349"/>
      <c r="O244" s="349"/>
      <c r="P244" s="349"/>
      <c r="Q244" s="349"/>
      <c r="R244" s="349"/>
      <c r="S244" s="349"/>
      <c r="T244" s="349"/>
      <c r="U244" s="349"/>
      <c r="V244" s="349"/>
      <c r="W244" s="349"/>
      <c r="X244" s="349"/>
      <c r="Y244" s="349"/>
      <c r="Z244" s="349"/>
      <c r="AA244" s="349"/>
      <c r="AB244" s="349"/>
      <c r="AC244" s="349"/>
      <c r="AD244" s="349"/>
      <c r="AE244" s="349"/>
      <c r="AF244" s="349"/>
      <c r="AG244" s="349"/>
      <c r="AH244" s="349"/>
      <c r="AI244" s="349"/>
      <c r="AJ244" s="349"/>
      <c r="AK244" s="349"/>
      <c r="AL244" s="349"/>
      <c r="AM244" s="349"/>
      <c r="AN244" s="349"/>
      <c r="AO244" s="349"/>
      <c r="AP244" s="349"/>
      <c r="AQ244" s="349"/>
      <c r="AR244" s="349"/>
      <c r="AS244" s="349"/>
      <c r="AT244" s="349"/>
      <c r="AU244" s="349"/>
      <c r="AV244" s="349"/>
      <c r="AW244" s="349"/>
      <c r="AX244" s="349"/>
      <c r="AY244" s="349"/>
      <c r="AZ244" s="349"/>
      <c r="BA244" s="349"/>
      <c r="BB244" s="349"/>
      <c r="BC244" s="349"/>
      <c r="BD244" s="349"/>
      <c r="BE244" s="349"/>
      <c r="BF244" s="349"/>
      <c r="BG244" s="349"/>
      <c r="BH244" s="349"/>
      <c r="BI244" s="349"/>
      <c r="BJ244" s="349"/>
      <c r="BK244" s="349"/>
      <c r="BL244" s="349"/>
      <c r="BM244" s="349"/>
      <c r="BN244" s="349"/>
      <c r="BO244" s="349"/>
      <c r="BP244" s="349"/>
      <c r="BQ244" s="349"/>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c r="CZ244" s="349"/>
      <c r="DA244" s="349"/>
      <c r="DB244" s="349"/>
      <c r="DC244" s="349"/>
      <c r="DD244" s="349"/>
      <c r="DE244" s="349"/>
      <c r="DF244" s="349"/>
      <c r="DG244" s="349"/>
    </row>
    <row r="245" spans="1:111" s="37" customFormat="1" ht="11.25" customHeight="1" x14ac:dyDescent="0.2">
      <c r="A245" s="349"/>
      <c r="B245" s="349"/>
      <c r="C245" s="349"/>
      <c r="D245" s="349"/>
      <c r="E245" s="349"/>
      <c r="F245" s="349"/>
      <c r="G245" s="349"/>
      <c r="H245" s="349"/>
      <c r="I245" s="349"/>
      <c r="J245" s="349"/>
      <c r="K245" s="349"/>
      <c r="L245" s="349"/>
      <c r="M245" s="349"/>
      <c r="N245" s="349"/>
      <c r="O245" s="349"/>
      <c r="P245" s="349"/>
      <c r="Q245" s="349"/>
      <c r="R245" s="349"/>
      <c r="S245" s="349"/>
      <c r="T245" s="349"/>
      <c r="U245" s="349"/>
      <c r="V245" s="349"/>
      <c r="W245" s="349"/>
      <c r="X245" s="349"/>
      <c r="Y245" s="349"/>
      <c r="Z245" s="349"/>
      <c r="AA245" s="349"/>
      <c r="AB245" s="349"/>
      <c r="AC245" s="349"/>
      <c r="AD245" s="349"/>
      <c r="AE245" s="349"/>
      <c r="AF245" s="349"/>
      <c r="AG245" s="349"/>
      <c r="AH245" s="349"/>
      <c r="AI245" s="349"/>
      <c r="AJ245" s="349"/>
      <c r="AK245" s="349"/>
      <c r="AL245" s="349"/>
      <c r="AM245" s="349"/>
      <c r="AN245" s="349"/>
      <c r="AO245" s="349"/>
      <c r="AP245" s="349"/>
      <c r="AQ245" s="349"/>
      <c r="AR245" s="349"/>
      <c r="AS245" s="349"/>
      <c r="AT245" s="349"/>
      <c r="AU245" s="349"/>
      <c r="AV245" s="349"/>
      <c r="AW245" s="349"/>
      <c r="AX245" s="349"/>
      <c r="AY245" s="349"/>
      <c r="AZ245" s="349"/>
      <c r="BA245" s="349"/>
      <c r="BB245" s="349"/>
      <c r="BC245" s="349"/>
      <c r="BD245" s="349"/>
      <c r="BE245" s="349"/>
      <c r="BF245" s="349"/>
      <c r="BG245" s="349"/>
      <c r="BH245" s="349"/>
      <c r="BI245" s="349"/>
      <c r="BJ245" s="349"/>
      <c r="BK245" s="349"/>
      <c r="BL245" s="349"/>
      <c r="BM245" s="349"/>
      <c r="BN245" s="349"/>
      <c r="BO245" s="349"/>
      <c r="BP245" s="349"/>
      <c r="BQ245" s="349"/>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c r="CZ245" s="349"/>
      <c r="DA245" s="349"/>
      <c r="DB245" s="349"/>
      <c r="DC245" s="349"/>
      <c r="DD245" s="349"/>
      <c r="DE245" s="349"/>
      <c r="DF245" s="349"/>
      <c r="DG245" s="349"/>
    </row>
    <row r="246" spans="1:111" s="37" customFormat="1" ht="11.25" customHeight="1" x14ac:dyDescent="0.2">
      <c r="A246" s="37" t="s">
        <v>415</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row>
    <row r="247" spans="1:111" s="37" customFormat="1" ht="11.25" customHeight="1" x14ac:dyDescent="0.2">
      <c r="A247" s="37" t="s">
        <v>416</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row>
    <row r="248" spans="1:111" s="13" customFormat="1" ht="11.25" customHeight="1" x14ac:dyDescent="0.2">
      <c r="A248" s="341" t="s">
        <v>417</v>
      </c>
      <c r="B248" s="344"/>
      <c r="C248" s="344"/>
      <c r="D248" s="344"/>
      <c r="E248" s="344"/>
      <c r="F248" s="344"/>
      <c r="G248" s="344"/>
      <c r="H248" s="344"/>
      <c r="I248" s="344"/>
      <c r="J248" s="344"/>
      <c r="K248" s="344"/>
      <c r="L248" s="344"/>
      <c r="M248" s="344"/>
      <c r="N248" s="344"/>
      <c r="O248" s="344"/>
      <c r="P248" s="344"/>
      <c r="Q248" s="344"/>
      <c r="R248" s="344"/>
      <c r="S248" s="344"/>
      <c r="T248" s="344"/>
      <c r="U248" s="344"/>
      <c r="V248" s="344"/>
      <c r="W248" s="344"/>
      <c r="X248" s="344"/>
      <c r="Y248" s="344"/>
      <c r="Z248" s="344"/>
      <c r="AA248" s="344"/>
      <c r="AB248" s="344"/>
      <c r="AC248" s="344"/>
      <c r="AD248" s="344"/>
      <c r="AE248" s="344"/>
      <c r="AF248" s="344"/>
      <c r="AG248" s="344"/>
      <c r="AH248" s="344"/>
      <c r="AI248" s="344"/>
      <c r="AJ248" s="344"/>
      <c r="AK248" s="344"/>
      <c r="AL248" s="344"/>
      <c r="AM248" s="344"/>
      <c r="AN248" s="344"/>
      <c r="AO248" s="344"/>
      <c r="AP248" s="344"/>
      <c r="AQ248" s="344"/>
      <c r="AR248" s="344"/>
      <c r="AS248" s="344"/>
      <c r="AT248" s="344"/>
      <c r="AU248" s="344"/>
      <c r="AV248" s="344"/>
      <c r="AW248" s="344"/>
      <c r="AX248" s="344"/>
      <c r="AY248" s="344"/>
      <c r="AZ248" s="344"/>
      <c r="BA248" s="344"/>
      <c r="BB248" s="344"/>
      <c r="BC248" s="344"/>
      <c r="BD248" s="344"/>
      <c r="BE248" s="344"/>
      <c r="BF248" s="344"/>
      <c r="BG248" s="344"/>
      <c r="BH248" s="344"/>
      <c r="BI248" s="344"/>
      <c r="BJ248" s="344"/>
      <c r="BK248" s="344"/>
      <c r="BL248" s="344"/>
      <c r="BM248" s="344"/>
      <c r="BN248" s="344"/>
      <c r="BO248" s="344"/>
      <c r="BP248" s="344"/>
      <c r="BQ248" s="344"/>
      <c r="BR248" s="344"/>
      <c r="BS248" s="344"/>
      <c r="BT248" s="344"/>
      <c r="BU248" s="344"/>
      <c r="BV248" s="344"/>
      <c r="BW248" s="344"/>
      <c r="BX248" s="344"/>
      <c r="BY248" s="344"/>
      <c r="BZ248" s="344"/>
      <c r="CA248" s="344"/>
      <c r="CB248" s="344"/>
      <c r="CC248" s="344"/>
      <c r="CD248" s="344"/>
      <c r="CE248" s="344"/>
      <c r="CF248" s="344"/>
      <c r="CG248" s="344"/>
      <c r="CH248" s="344"/>
      <c r="CI248" s="344"/>
      <c r="CJ248" s="344"/>
      <c r="CK248" s="344"/>
      <c r="CL248" s="344"/>
      <c r="CM248" s="344"/>
      <c r="CN248" s="344"/>
      <c r="CO248" s="344"/>
      <c r="CP248" s="344"/>
      <c r="CQ248" s="344"/>
      <c r="CR248" s="344"/>
      <c r="CS248" s="344"/>
      <c r="CT248" s="344"/>
      <c r="CU248" s="344"/>
      <c r="CV248" s="344"/>
      <c r="CW248" s="344"/>
      <c r="CX248" s="344"/>
      <c r="CY248" s="344"/>
      <c r="CZ248" s="344"/>
      <c r="DA248" s="344"/>
      <c r="DB248" s="344"/>
      <c r="DC248" s="344"/>
      <c r="DD248" s="344"/>
      <c r="DE248" s="344"/>
      <c r="DF248" s="344"/>
      <c r="DG248" s="344"/>
    </row>
    <row r="249" spans="1:111" s="13" customFormat="1" ht="11.25" customHeight="1" x14ac:dyDescent="0.2">
      <c r="A249" s="344"/>
      <c r="B249" s="344"/>
      <c r="C249" s="344"/>
      <c r="D249" s="344"/>
      <c r="E249" s="344"/>
      <c r="F249" s="344"/>
      <c r="G249" s="344"/>
      <c r="H249" s="344"/>
      <c r="I249" s="344"/>
      <c r="J249" s="344"/>
      <c r="K249" s="344"/>
      <c r="L249" s="344"/>
      <c r="M249" s="344"/>
      <c r="N249" s="344"/>
      <c r="O249" s="344"/>
      <c r="P249" s="344"/>
      <c r="Q249" s="344"/>
      <c r="R249" s="344"/>
      <c r="S249" s="344"/>
      <c r="T249" s="344"/>
      <c r="U249" s="344"/>
      <c r="V249" s="344"/>
      <c r="W249" s="344"/>
      <c r="X249" s="344"/>
      <c r="Y249" s="344"/>
      <c r="Z249" s="344"/>
      <c r="AA249" s="344"/>
      <c r="AB249" s="344"/>
      <c r="AC249" s="344"/>
      <c r="AD249" s="344"/>
      <c r="AE249" s="344"/>
      <c r="AF249" s="344"/>
      <c r="AG249" s="344"/>
      <c r="AH249" s="344"/>
      <c r="AI249" s="344"/>
      <c r="AJ249" s="344"/>
      <c r="AK249" s="344"/>
      <c r="AL249" s="344"/>
      <c r="AM249" s="344"/>
      <c r="AN249" s="344"/>
      <c r="AO249" s="344"/>
      <c r="AP249" s="344"/>
      <c r="AQ249" s="344"/>
      <c r="AR249" s="344"/>
      <c r="AS249" s="344"/>
      <c r="AT249" s="344"/>
      <c r="AU249" s="344"/>
      <c r="AV249" s="344"/>
      <c r="AW249" s="344"/>
      <c r="AX249" s="344"/>
      <c r="AY249" s="344"/>
      <c r="AZ249" s="344"/>
      <c r="BA249" s="344"/>
      <c r="BB249" s="344"/>
      <c r="BC249" s="344"/>
      <c r="BD249" s="344"/>
      <c r="BE249" s="344"/>
      <c r="BF249" s="344"/>
      <c r="BG249" s="344"/>
      <c r="BH249" s="344"/>
      <c r="BI249" s="344"/>
      <c r="BJ249" s="344"/>
      <c r="BK249" s="344"/>
      <c r="BL249" s="344"/>
      <c r="BM249" s="344"/>
      <c r="BN249" s="344"/>
      <c r="BO249" s="344"/>
      <c r="BP249" s="344"/>
      <c r="BQ249" s="344"/>
      <c r="BR249" s="344"/>
      <c r="BS249" s="344"/>
      <c r="BT249" s="344"/>
      <c r="BU249" s="344"/>
      <c r="BV249" s="344"/>
      <c r="BW249" s="344"/>
      <c r="BX249" s="344"/>
      <c r="BY249" s="344"/>
      <c r="BZ249" s="344"/>
      <c r="CA249" s="344"/>
      <c r="CB249" s="344"/>
      <c r="CC249" s="344"/>
      <c r="CD249" s="344"/>
      <c r="CE249" s="344"/>
      <c r="CF249" s="344"/>
      <c r="CG249" s="344"/>
      <c r="CH249" s="344"/>
      <c r="CI249" s="344"/>
      <c r="CJ249" s="344"/>
      <c r="CK249" s="344"/>
      <c r="CL249" s="344"/>
      <c r="CM249" s="344"/>
      <c r="CN249" s="344"/>
      <c r="CO249" s="344"/>
      <c r="CP249" s="344"/>
      <c r="CQ249" s="344"/>
      <c r="CR249" s="344"/>
      <c r="CS249" s="344"/>
      <c r="CT249" s="344"/>
      <c r="CU249" s="344"/>
      <c r="CV249" s="344"/>
      <c r="CW249" s="344"/>
      <c r="CX249" s="344"/>
      <c r="CY249" s="344"/>
      <c r="CZ249" s="344"/>
      <c r="DA249" s="344"/>
      <c r="DB249" s="344"/>
      <c r="DC249" s="344"/>
      <c r="DD249" s="344"/>
      <c r="DE249" s="344"/>
      <c r="DF249" s="344"/>
      <c r="DG249" s="344"/>
    </row>
    <row r="250" spans="1:111" s="13" customFormat="1" ht="11.25" customHeight="1" x14ac:dyDescent="0.2">
      <c r="A250" s="341" t="s">
        <v>418</v>
      </c>
      <c r="B250" s="344"/>
      <c r="C250" s="344"/>
      <c r="D250" s="344"/>
      <c r="E250" s="344"/>
      <c r="F250" s="344"/>
      <c r="G250" s="344"/>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c r="AG250" s="344"/>
      <c r="AH250" s="344"/>
      <c r="AI250" s="344"/>
      <c r="AJ250" s="344"/>
      <c r="AK250" s="344"/>
      <c r="AL250" s="344"/>
      <c r="AM250" s="344"/>
      <c r="AN250" s="344"/>
      <c r="AO250" s="344"/>
      <c r="AP250" s="344"/>
      <c r="AQ250" s="344"/>
      <c r="AR250" s="344"/>
      <c r="AS250" s="344"/>
      <c r="AT250" s="344"/>
      <c r="AU250" s="344"/>
      <c r="AV250" s="344"/>
      <c r="AW250" s="344"/>
      <c r="AX250" s="344"/>
      <c r="AY250" s="344"/>
      <c r="AZ250" s="344"/>
      <c r="BA250" s="344"/>
      <c r="BB250" s="344"/>
      <c r="BC250" s="344"/>
      <c r="BD250" s="344"/>
      <c r="BE250" s="344"/>
      <c r="BF250" s="344"/>
      <c r="BG250" s="344"/>
      <c r="BH250" s="344"/>
      <c r="BI250" s="344"/>
      <c r="BJ250" s="344"/>
      <c r="BK250" s="344"/>
      <c r="BL250" s="344"/>
      <c r="BM250" s="344"/>
      <c r="BN250" s="344"/>
      <c r="BO250" s="344"/>
      <c r="BP250" s="344"/>
      <c r="BQ250" s="344"/>
      <c r="BR250" s="344"/>
      <c r="BS250" s="344"/>
      <c r="BT250" s="344"/>
      <c r="BU250" s="344"/>
      <c r="BV250" s="344"/>
      <c r="BW250" s="344"/>
      <c r="BX250" s="344"/>
      <c r="BY250" s="344"/>
      <c r="BZ250" s="344"/>
      <c r="CA250" s="344"/>
      <c r="CB250" s="344"/>
      <c r="CC250" s="344"/>
      <c r="CD250" s="344"/>
      <c r="CE250" s="344"/>
      <c r="CF250" s="344"/>
      <c r="CG250" s="344"/>
      <c r="CH250" s="344"/>
      <c r="CI250" s="344"/>
      <c r="CJ250" s="344"/>
      <c r="CK250" s="344"/>
      <c r="CL250" s="344"/>
      <c r="CM250" s="344"/>
      <c r="CN250" s="344"/>
      <c r="CO250" s="344"/>
      <c r="CP250" s="344"/>
      <c r="CQ250" s="344"/>
      <c r="CR250" s="344"/>
      <c r="CS250" s="344"/>
      <c r="CT250" s="344"/>
      <c r="CU250" s="344"/>
      <c r="CV250" s="344"/>
      <c r="CW250" s="344"/>
      <c r="CX250" s="344"/>
      <c r="CY250" s="344"/>
      <c r="CZ250" s="344"/>
      <c r="DA250" s="344"/>
      <c r="DB250" s="344"/>
      <c r="DC250" s="344"/>
      <c r="DD250" s="344"/>
      <c r="DE250" s="344"/>
      <c r="DF250" s="344"/>
      <c r="DG250" s="344"/>
    </row>
    <row r="251" spans="1:111" s="13" customFormat="1" ht="11.25" customHeight="1" x14ac:dyDescent="0.2">
      <c r="A251" s="344"/>
      <c r="B251" s="344"/>
      <c r="C251" s="344"/>
      <c r="D251" s="344"/>
      <c r="E251" s="344"/>
      <c r="F251" s="344"/>
      <c r="G251" s="344"/>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4"/>
      <c r="AY251" s="344"/>
      <c r="AZ251" s="344"/>
      <c r="BA251" s="344"/>
      <c r="BB251" s="344"/>
      <c r="BC251" s="344"/>
      <c r="BD251" s="344"/>
      <c r="BE251" s="344"/>
      <c r="BF251" s="344"/>
      <c r="BG251" s="344"/>
      <c r="BH251" s="344"/>
      <c r="BI251" s="344"/>
      <c r="BJ251" s="344"/>
      <c r="BK251" s="344"/>
      <c r="BL251" s="344"/>
      <c r="BM251" s="344"/>
      <c r="BN251" s="344"/>
      <c r="BO251" s="344"/>
      <c r="BP251" s="344"/>
      <c r="BQ251" s="344"/>
      <c r="BR251" s="344"/>
      <c r="BS251" s="344"/>
      <c r="BT251" s="344"/>
      <c r="BU251" s="344"/>
      <c r="BV251" s="344"/>
      <c r="BW251" s="344"/>
      <c r="BX251" s="344"/>
      <c r="BY251" s="344"/>
      <c r="BZ251" s="344"/>
      <c r="CA251" s="344"/>
      <c r="CB251" s="344"/>
      <c r="CC251" s="344"/>
      <c r="CD251" s="344"/>
      <c r="CE251" s="344"/>
      <c r="CF251" s="344"/>
      <c r="CG251" s="344"/>
      <c r="CH251" s="344"/>
      <c r="CI251" s="344"/>
      <c r="CJ251" s="344"/>
      <c r="CK251" s="344"/>
      <c r="CL251" s="344"/>
      <c r="CM251" s="344"/>
      <c r="CN251" s="344"/>
      <c r="CO251" s="344"/>
      <c r="CP251" s="344"/>
      <c r="CQ251" s="344"/>
      <c r="CR251" s="344"/>
      <c r="CS251" s="344"/>
      <c r="CT251" s="344"/>
      <c r="CU251" s="344"/>
      <c r="CV251" s="344"/>
      <c r="CW251" s="344"/>
      <c r="CX251" s="344"/>
      <c r="CY251" s="344"/>
      <c r="CZ251" s="344"/>
      <c r="DA251" s="344"/>
      <c r="DB251" s="344"/>
      <c r="DC251" s="344"/>
      <c r="DD251" s="344"/>
      <c r="DE251" s="344"/>
      <c r="DF251" s="344"/>
      <c r="DG251" s="344"/>
    </row>
    <row r="252" spans="1:111" s="13" customFormat="1" ht="11.25" customHeight="1" x14ac:dyDescent="0.2">
      <c r="A252" s="344"/>
      <c r="B252" s="344"/>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Y252" s="344"/>
      <c r="Z252" s="344"/>
      <c r="AA252" s="344"/>
      <c r="AB252" s="344"/>
      <c r="AC252" s="344"/>
      <c r="AD252" s="344"/>
      <c r="AE252" s="344"/>
      <c r="AF252" s="344"/>
      <c r="AG252" s="344"/>
      <c r="AH252" s="344"/>
      <c r="AI252" s="344"/>
      <c r="AJ252" s="344"/>
      <c r="AK252" s="344"/>
      <c r="AL252" s="344"/>
      <c r="AM252" s="344"/>
      <c r="AN252" s="344"/>
      <c r="AO252" s="344"/>
      <c r="AP252" s="344"/>
      <c r="AQ252" s="344"/>
      <c r="AR252" s="344"/>
      <c r="AS252" s="344"/>
      <c r="AT252" s="344"/>
      <c r="AU252" s="344"/>
      <c r="AV252" s="344"/>
      <c r="AW252" s="344"/>
      <c r="AX252" s="344"/>
      <c r="AY252" s="344"/>
      <c r="AZ252" s="344"/>
      <c r="BA252" s="344"/>
      <c r="BB252" s="344"/>
      <c r="BC252" s="344"/>
      <c r="BD252" s="344"/>
      <c r="BE252" s="344"/>
      <c r="BF252" s="344"/>
      <c r="BG252" s="344"/>
      <c r="BH252" s="344"/>
      <c r="BI252" s="344"/>
      <c r="BJ252" s="344"/>
      <c r="BK252" s="344"/>
      <c r="BL252" s="344"/>
      <c r="BM252" s="344"/>
      <c r="BN252" s="344"/>
      <c r="BO252" s="344"/>
      <c r="BP252" s="344"/>
      <c r="BQ252" s="344"/>
      <c r="BR252" s="344"/>
      <c r="BS252" s="344"/>
      <c r="BT252" s="344"/>
      <c r="BU252" s="344"/>
      <c r="BV252" s="344"/>
      <c r="BW252" s="344"/>
      <c r="BX252" s="344"/>
      <c r="BY252" s="344"/>
      <c r="BZ252" s="344"/>
      <c r="CA252" s="344"/>
      <c r="CB252" s="344"/>
      <c r="CC252" s="344"/>
      <c r="CD252" s="344"/>
      <c r="CE252" s="344"/>
      <c r="CF252" s="344"/>
      <c r="CG252" s="344"/>
      <c r="CH252" s="344"/>
      <c r="CI252" s="344"/>
      <c r="CJ252" s="344"/>
      <c r="CK252" s="344"/>
      <c r="CL252" s="344"/>
      <c r="CM252" s="344"/>
      <c r="CN252" s="344"/>
      <c r="CO252" s="344"/>
      <c r="CP252" s="344"/>
      <c r="CQ252" s="344"/>
      <c r="CR252" s="344"/>
      <c r="CS252" s="344"/>
      <c r="CT252" s="344"/>
      <c r="CU252" s="344"/>
      <c r="CV252" s="344"/>
      <c r="CW252" s="344"/>
      <c r="CX252" s="344"/>
      <c r="CY252" s="344"/>
      <c r="CZ252" s="344"/>
      <c r="DA252" s="344"/>
      <c r="DB252" s="344"/>
      <c r="DC252" s="344"/>
      <c r="DD252" s="344"/>
      <c r="DE252" s="344"/>
      <c r="DF252" s="344"/>
      <c r="DG252" s="344"/>
    </row>
    <row r="253" spans="1:111" s="13" customFormat="1" ht="11.25" x14ac:dyDescent="0.2">
      <c r="A253" s="341" t="s">
        <v>419</v>
      </c>
      <c r="B253" s="344"/>
      <c r="C253" s="344"/>
      <c r="D253" s="344"/>
      <c r="E253" s="344"/>
      <c r="F253" s="344"/>
      <c r="G253" s="344"/>
      <c r="H253" s="344"/>
      <c r="I253" s="344"/>
      <c r="J253" s="344"/>
      <c r="K253" s="344"/>
      <c r="L253" s="344"/>
      <c r="M253" s="344"/>
      <c r="N253" s="344"/>
      <c r="O253" s="344"/>
      <c r="P253" s="344"/>
      <c r="Q253" s="344"/>
      <c r="R253" s="344"/>
      <c r="S253" s="344"/>
      <c r="T253" s="344"/>
      <c r="U253" s="344"/>
      <c r="V253" s="344"/>
      <c r="W253" s="344"/>
      <c r="X253" s="344"/>
      <c r="Y253" s="344"/>
      <c r="Z253" s="344"/>
      <c r="AA253" s="344"/>
      <c r="AB253" s="344"/>
      <c r="AC253" s="344"/>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4"/>
      <c r="AY253" s="344"/>
      <c r="AZ253" s="344"/>
      <c r="BA253" s="344"/>
      <c r="BB253" s="344"/>
      <c r="BC253" s="344"/>
      <c r="BD253" s="344"/>
      <c r="BE253" s="344"/>
      <c r="BF253" s="344"/>
      <c r="BG253" s="344"/>
      <c r="BH253" s="344"/>
      <c r="BI253" s="344"/>
      <c r="BJ253" s="344"/>
      <c r="BK253" s="344"/>
      <c r="BL253" s="344"/>
      <c r="BM253" s="344"/>
      <c r="BN253" s="344"/>
      <c r="BO253" s="344"/>
      <c r="BP253" s="344"/>
      <c r="BQ253" s="344"/>
      <c r="BR253" s="344"/>
      <c r="BS253" s="344"/>
      <c r="BT253" s="344"/>
      <c r="BU253" s="344"/>
      <c r="BV253" s="344"/>
      <c r="BW253" s="344"/>
      <c r="BX253" s="344"/>
      <c r="BY253" s="344"/>
      <c r="BZ253" s="344"/>
      <c r="CA253" s="344"/>
      <c r="CB253" s="344"/>
      <c r="CC253" s="344"/>
      <c r="CD253" s="344"/>
      <c r="CE253" s="344"/>
      <c r="CF253" s="344"/>
      <c r="CG253" s="344"/>
      <c r="CH253" s="344"/>
      <c r="CI253" s="344"/>
      <c r="CJ253" s="344"/>
      <c r="CK253" s="344"/>
      <c r="CL253" s="344"/>
      <c r="CM253" s="344"/>
      <c r="CN253" s="344"/>
      <c r="CO253" s="344"/>
      <c r="CP253" s="344"/>
      <c r="CQ253" s="344"/>
      <c r="CR253" s="344"/>
      <c r="CS253" s="344"/>
      <c r="CT253" s="344"/>
      <c r="CU253" s="344"/>
      <c r="CV253" s="344"/>
      <c r="CW253" s="344"/>
      <c r="CX253" s="344"/>
      <c r="CY253" s="344"/>
      <c r="CZ253" s="344"/>
      <c r="DA253" s="344"/>
      <c r="DB253" s="344"/>
      <c r="DC253" s="344"/>
      <c r="DD253" s="344"/>
      <c r="DE253" s="344"/>
      <c r="DF253" s="344"/>
      <c r="DG253" s="344"/>
    </row>
    <row r="254" spans="1:111" s="13" customFormat="1" ht="11.25" x14ac:dyDescent="0.2">
      <c r="A254" s="344"/>
      <c r="B254" s="344"/>
      <c r="C254" s="344"/>
      <c r="D254" s="344"/>
      <c r="E254" s="344"/>
      <c r="F254" s="344"/>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4"/>
      <c r="AY254" s="344"/>
      <c r="AZ254" s="344"/>
      <c r="BA254" s="344"/>
      <c r="BB254" s="344"/>
      <c r="BC254" s="344"/>
      <c r="BD254" s="344"/>
      <c r="BE254" s="344"/>
      <c r="BF254" s="344"/>
      <c r="BG254" s="344"/>
      <c r="BH254" s="344"/>
      <c r="BI254" s="344"/>
      <c r="BJ254" s="344"/>
      <c r="BK254" s="344"/>
      <c r="BL254" s="344"/>
      <c r="BM254" s="344"/>
      <c r="BN254" s="344"/>
      <c r="BO254" s="344"/>
      <c r="BP254" s="344"/>
      <c r="BQ254" s="344"/>
      <c r="BR254" s="344"/>
      <c r="BS254" s="344"/>
      <c r="BT254" s="344"/>
      <c r="BU254" s="344"/>
      <c r="BV254" s="344"/>
      <c r="BW254" s="344"/>
      <c r="BX254" s="344"/>
      <c r="BY254" s="344"/>
      <c r="BZ254" s="344"/>
      <c r="CA254" s="344"/>
      <c r="CB254" s="344"/>
      <c r="CC254" s="344"/>
      <c r="CD254" s="344"/>
      <c r="CE254" s="344"/>
      <c r="CF254" s="344"/>
      <c r="CG254" s="344"/>
      <c r="CH254" s="344"/>
      <c r="CI254" s="344"/>
      <c r="CJ254" s="344"/>
      <c r="CK254" s="344"/>
      <c r="CL254" s="344"/>
      <c r="CM254" s="344"/>
      <c r="CN254" s="344"/>
      <c r="CO254" s="344"/>
      <c r="CP254" s="344"/>
      <c r="CQ254" s="344"/>
      <c r="CR254" s="344"/>
      <c r="CS254" s="344"/>
      <c r="CT254" s="344"/>
      <c r="CU254" s="344"/>
      <c r="CV254" s="344"/>
      <c r="CW254" s="344"/>
      <c r="CX254" s="344"/>
      <c r="CY254" s="344"/>
      <c r="CZ254" s="344"/>
      <c r="DA254" s="344"/>
      <c r="DB254" s="344"/>
      <c r="DC254" s="344"/>
      <c r="DD254" s="344"/>
      <c r="DE254" s="344"/>
      <c r="DF254" s="344"/>
      <c r="DG254" s="344"/>
    </row>
    <row r="255" spans="1:111" s="13" customFormat="1" ht="12" customHeight="1" x14ac:dyDescent="0.2">
      <c r="A255" s="37" t="s">
        <v>420</v>
      </c>
      <c r="BJ255" s="37"/>
      <c r="BK255" s="37"/>
      <c r="BL255" s="37"/>
      <c r="BM255" s="37"/>
      <c r="BN255" s="37"/>
      <c r="BO255" s="37"/>
      <c r="BP255" s="37"/>
      <c r="BQ255" s="37"/>
      <c r="BR255" s="37"/>
      <c r="BS255" s="37"/>
      <c r="BT255" s="37"/>
      <c r="BU255" s="37"/>
    </row>
    <row r="256" spans="1:111" s="13" customFormat="1" ht="11.25" customHeight="1" x14ac:dyDescent="0.2">
      <c r="A256" s="341" t="s">
        <v>421</v>
      </c>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2"/>
      <c r="AY256" s="342"/>
      <c r="AZ256" s="342"/>
      <c r="BA256" s="342"/>
      <c r="BB256" s="342"/>
      <c r="BC256" s="342"/>
      <c r="BD256" s="342"/>
      <c r="BE256" s="342"/>
      <c r="BF256" s="342"/>
      <c r="BG256" s="342"/>
      <c r="BH256" s="342"/>
      <c r="BI256" s="342"/>
      <c r="BJ256" s="342"/>
      <c r="BK256" s="342"/>
      <c r="BL256" s="342"/>
      <c r="BM256" s="342"/>
      <c r="BN256" s="342"/>
      <c r="BO256" s="342"/>
      <c r="BP256" s="342"/>
      <c r="BQ256" s="342"/>
      <c r="BR256" s="342"/>
      <c r="BS256" s="342"/>
      <c r="BT256" s="342"/>
      <c r="BU256" s="342"/>
      <c r="BV256" s="342"/>
      <c r="BW256" s="342"/>
      <c r="BX256" s="342"/>
      <c r="BY256" s="342"/>
      <c r="BZ256" s="342"/>
      <c r="CA256" s="342"/>
      <c r="CB256" s="342"/>
      <c r="CC256" s="342"/>
      <c r="CD256" s="342"/>
      <c r="CE256" s="342"/>
      <c r="CF256" s="342"/>
      <c r="CG256" s="342"/>
      <c r="CH256" s="342"/>
      <c r="CI256" s="342"/>
      <c r="CJ256" s="342"/>
      <c r="CK256" s="342"/>
      <c r="CL256" s="342"/>
      <c r="CM256" s="342"/>
      <c r="CN256" s="342"/>
      <c r="CO256" s="342"/>
      <c r="CP256" s="342"/>
      <c r="CQ256" s="342"/>
      <c r="CR256" s="342"/>
      <c r="CS256" s="342"/>
      <c r="CT256" s="342"/>
      <c r="CU256" s="342"/>
      <c r="CV256" s="342"/>
      <c r="CW256" s="342"/>
      <c r="CX256" s="342"/>
      <c r="CY256" s="342"/>
      <c r="CZ256" s="342"/>
      <c r="DA256" s="342"/>
      <c r="DB256" s="342"/>
      <c r="DC256" s="342"/>
      <c r="DD256" s="342"/>
      <c r="DE256" s="342"/>
      <c r="DF256" s="342"/>
      <c r="DG256" s="342"/>
    </row>
    <row r="257" spans="1:111" s="13" customFormat="1" ht="11.25" customHeight="1" x14ac:dyDescent="0.2">
      <c r="A257" s="342"/>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2"/>
      <c r="AY257" s="342"/>
      <c r="AZ257" s="342"/>
      <c r="BA257" s="342"/>
      <c r="BB257" s="342"/>
      <c r="BC257" s="342"/>
      <c r="BD257" s="342"/>
      <c r="BE257" s="342"/>
      <c r="BF257" s="342"/>
      <c r="BG257" s="342"/>
      <c r="BH257" s="342"/>
      <c r="BI257" s="342"/>
      <c r="BJ257" s="342"/>
      <c r="BK257" s="342"/>
      <c r="BL257" s="342"/>
      <c r="BM257" s="342"/>
      <c r="BN257" s="342"/>
      <c r="BO257" s="342"/>
      <c r="BP257" s="342"/>
      <c r="BQ257" s="342"/>
      <c r="BR257" s="342"/>
      <c r="BS257" s="342"/>
      <c r="BT257" s="342"/>
      <c r="BU257" s="342"/>
      <c r="BV257" s="342"/>
      <c r="BW257" s="342"/>
      <c r="BX257" s="342"/>
      <c r="BY257" s="342"/>
      <c r="BZ257" s="342"/>
      <c r="CA257" s="342"/>
      <c r="CB257" s="342"/>
      <c r="CC257" s="342"/>
      <c r="CD257" s="342"/>
      <c r="CE257" s="342"/>
      <c r="CF257" s="342"/>
      <c r="CG257" s="342"/>
      <c r="CH257" s="342"/>
      <c r="CI257" s="342"/>
      <c r="CJ257" s="342"/>
      <c r="CK257" s="342"/>
      <c r="CL257" s="342"/>
      <c r="CM257" s="342"/>
      <c r="CN257" s="342"/>
      <c r="CO257" s="342"/>
      <c r="CP257" s="342"/>
      <c r="CQ257" s="342"/>
      <c r="CR257" s="342"/>
      <c r="CS257" s="342"/>
      <c r="CT257" s="342"/>
      <c r="CU257" s="342"/>
      <c r="CV257" s="342"/>
      <c r="CW257" s="342"/>
      <c r="CX257" s="342"/>
      <c r="CY257" s="342"/>
      <c r="CZ257" s="342"/>
      <c r="DA257" s="342"/>
      <c r="DB257" s="342"/>
      <c r="DC257" s="342"/>
      <c r="DD257" s="342"/>
      <c r="DE257" s="342"/>
      <c r="DF257" s="342"/>
      <c r="DG257" s="342"/>
    </row>
    <row r="258" spans="1:111" s="13" customFormat="1" ht="11.25" customHeight="1" x14ac:dyDescent="0.2">
      <c r="A258" s="342"/>
      <c r="B258" s="342"/>
      <c r="C258" s="342"/>
      <c r="D258" s="342"/>
      <c r="E258" s="342"/>
      <c r="F258" s="342"/>
      <c r="G258" s="342"/>
      <c r="H258" s="342"/>
      <c r="I258" s="342"/>
      <c r="J258" s="342"/>
      <c r="K258" s="342"/>
      <c r="L258" s="342"/>
      <c r="M258" s="342"/>
      <c r="N258" s="342"/>
      <c r="O258" s="342"/>
      <c r="P258" s="342"/>
      <c r="Q258" s="342"/>
      <c r="R258" s="342"/>
      <c r="S258" s="342"/>
      <c r="T258" s="342"/>
      <c r="U258" s="342"/>
      <c r="V258" s="342"/>
      <c r="W258" s="342"/>
      <c r="X258" s="342"/>
      <c r="Y258" s="342"/>
      <c r="Z258" s="342"/>
      <c r="AA258" s="342"/>
      <c r="AB258" s="342"/>
      <c r="AC258" s="342"/>
      <c r="AD258" s="342"/>
      <c r="AE258" s="342"/>
      <c r="AF258" s="342"/>
      <c r="AG258" s="342"/>
      <c r="AH258" s="342"/>
      <c r="AI258" s="342"/>
      <c r="AJ258" s="342"/>
      <c r="AK258" s="342"/>
      <c r="AL258" s="342"/>
      <c r="AM258" s="342"/>
      <c r="AN258" s="342"/>
      <c r="AO258" s="342"/>
      <c r="AP258" s="342"/>
      <c r="AQ258" s="342"/>
      <c r="AR258" s="342"/>
      <c r="AS258" s="342"/>
      <c r="AT258" s="342"/>
      <c r="AU258" s="342"/>
      <c r="AV258" s="342"/>
      <c r="AW258" s="342"/>
      <c r="AX258" s="342"/>
      <c r="AY258" s="342"/>
      <c r="AZ258" s="342"/>
      <c r="BA258" s="342"/>
      <c r="BB258" s="342"/>
      <c r="BC258" s="342"/>
      <c r="BD258" s="342"/>
      <c r="BE258" s="342"/>
      <c r="BF258" s="342"/>
      <c r="BG258" s="342"/>
      <c r="BH258" s="342"/>
      <c r="BI258" s="342"/>
      <c r="BJ258" s="342"/>
      <c r="BK258" s="342"/>
      <c r="BL258" s="342"/>
      <c r="BM258" s="342"/>
      <c r="BN258" s="342"/>
      <c r="BO258" s="342"/>
      <c r="BP258" s="342"/>
      <c r="BQ258" s="342"/>
      <c r="BR258" s="342"/>
      <c r="BS258" s="342"/>
      <c r="BT258" s="342"/>
      <c r="BU258" s="342"/>
      <c r="BV258" s="342"/>
      <c r="BW258" s="342"/>
      <c r="BX258" s="342"/>
      <c r="BY258" s="342"/>
      <c r="BZ258" s="342"/>
      <c r="CA258" s="342"/>
      <c r="CB258" s="342"/>
      <c r="CC258" s="342"/>
      <c r="CD258" s="342"/>
      <c r="CE258" s="342"/>
      <c r="CF258" s="342"/>
      <c r="CG258" s="342"/>
      <c r="CH258" s="342"/>
      <c r="CI258" s="342"/>
      <c r="CJ258" s="342"/>
      <c r="CK258" s="342"/>
      <c r="CL258" s="342"/>
      <c r="CM258" s="342"/>
      <c r="CN258" s="342"/>
      <c r="CO258" s="342"/>
      <c r="CP258" s="342"/>
      <c r="CQ258" s="342"/>
      <c r="CR258" s="342"/>
      <c r="CS258" s="342"/>
      <c r="CT258" s="342"/>
      <c r="CU258" s="342"/>
      <c r="CV258" s="342"/>
      <c r="CW258" s="342"/>
      <c r="CX258" s="342"/>
      <c r="CY258" s="342"/>
      <c r="CZ258" s="342"/>
      <c r="DA258" s="342"/>
      <c r="DB258" s="342"/>
      <c r="DC258" s="342"/>
      <c r="DD258" s="342"/>
      <c r="DE258" s="342"/>
      <c r="DF258" s="342"/>
      <c r="DG258" s="342"/>
    </row>
  </sheetData>
  <mergeCells count="1555">
    <mergeCell ref="DP95:EF95"/>
    <mergeCell ref="DM161:DW161"/>
    <mergeCell ref="BJ148:BS148"/>
    <mergeCell ref="BT148:BW148"/>
    <mergeCell ref="BX148:CA148"/>
    <mergeCell ref="BJ149:BS149"/>
    <mergeCell ref="BT149:BW149"/>
    <mergeCell ref="BX149:CA149"/>
    <mergeCell ref="BJ133:BS133"/>
    <mergeCell ref="BT133:BW133"/>
    <mergeCell ref="BX133:CA133"/>
    <mergeCell ref="BJ135:BS135"/>
    <mergeCell ref="BT135:BW135"/>
    <mergeCell ref="BX135:CA135"/>
    <mergeCell ref="BJ136:BS137"/>
    <mergeCell ref="DL171:EF171"/>
    <mergeCell ref="DS173:EL173"/>
    <mergeCell ref="BJ130:BS132"/>
    <mergeCell ref="BT130:BW132"/>
    <mergeCell ref="BX130:CA132"/>
    <mergeCell ref="BX139:CA140"/>
    <mergeCell ref="BJ143:BS144"/>
    <mergeCell ref="BT143:BW144"/>
    <mergeCell ref="BX143:CA144"/>
    <mergeCell ref="BJ146:BS147"/>
    <mergeCell ref="BT146:BW147"/>
    <mergeCell ref="BX146:CA147"/>
    <mergeCell ref="BJ128:BS129"/>
    <mergeCell ref="BT128:BW129"/>
    <mergeCell ref="BX128:CA129"/>
    <mergeCell ref="BJ121:BS123"/>
    <mergeCell ref="BT121:BW123"/>
    <mergeCell ref="DT175:EN175"/>
    <mergeCell ref="DQ134:EI134"/>
    <mergeCell ref="CZ146:DG147"/>
    <mergeCell ref="CR149:CY149"/>
    <mergeCell ref="CR152:CY152"/>
    <mergeCell ref="CZ152:DG152"/>
    <mergeCell ref="BX152:CA152"/>
    <mergeCell ref="CB152:CI152"/>
    <mergeCell ref="BJ150:BS151"/>
    <mergeCell ref="CZ149:DG149"/>
    <mergeCell ref="CJ145:CQ145"/>
    <mergeCell ref="BO11:BQ11"/>
    <mergeCell ref="AT11:AV11"/>
    <mergeCell ref="BX48:CA50"/>
    <mergeCell ref="BJ54:BS55"/>
    <mergeCell ref="BT54:BW55"/>
    <mergeCell ref="BX54:CA55"/>
    <mergeCell ref="BJ59:BS60"/>
    <mergeCell ref="BT59:BW60"/>
    <mergeCell ref="BX59:CA60"/>
    <mergeCell ref="BJ67:BS68"/>
    <mergeCell ref="BT67:BW68"/>
    <mergeCell ref="BX67:CA68"/>
    <mergeCell ref="BJ75:BS77"/>
    <mergeCell ref="BT75:BW77"/>
    <mergeCell ref="BX75:CA77"/>
    <mergeCell ref="BJ83:BS84"/>
    <mergeCell ref="BT83:BW84"/>
    <mergeCell ref="BX53:CA53"/>
    <mergeCell ref="BJ43:BS43"/>
    <mergeCell ref="BT43:BW43"/>
    <mergeCell ref="BX43:CA43"/>
    <mergeCell ref="CZ188:DG189"/>
    <mergeCell ref="CZ184:DG185"/>
    <mergeCell ref="CZ183:DF183"/>
    <mergeCell ref="BT174:BW175"/>
    <mergeCell ref="BJ174:BS175"/>
    <mergeCell ref="BJ153:BS154"/>
    <mergeCell ref="BT153:BW154"/>
    <mergeCell ref="BX153:CA154"/>
    <mergeCell ref="BJ156:BS158"/>
    <mergeCell ref="BT156:BW158"/>
    <mergeCell ref="BX156:CA158"/>
    <mergeCell ref="BJ159:BS160"/>
    <mergeCell ref="BT159:BW160"/>
    <mergeCell ref="BX159:CA160"/>
    <mergeCell ref="BJ173:BS173"/>
    <mergeCell ref="CJ177:CQ177"/>
    <mergeCell ref="CR177:CY177"/>
    <mergeCell ref="CR153:CY154"/>
    <mergeCell ref="CZ153:DG154"/>
    <mergeCell ref="CZ155:DG155"/>
    <mergeCell ref="CB178:CI178"/>
    <mergeCell ref="CZ178:DF178"/>
    <mergeCell ref="BJ170:BS170"/>
    <mergeCell ref="BT170:BW170"/>
    <mergeCell ref="BX170:CA170"/>
    <mergeCell ref="CB170:CI170"/>
    <mergeCell ref="CJ170:CQ170"/>
    <mergeCell ref="CB153:CI154"/>
    <mergeCell ref="CJ153:CQ154"/>
    <mergeCell ref="CZ176:DF176"/>
    <mergeCell ref="A210:AW210"/>
    <mergeCell ref="AX210:BB210"/>
    <mergeCell ref="BC210:BI210"/>
    <mergeCell ref="BJ210:BS210"/>
    <mergeCell ref="BT210:BW210"/>
    <mergeCell ref="BX210:CA210"/>
    <mergeCell ref="CB210:CI210"/>
    <mergeCell ref="CJ210:CQ210"/>
    <mergeCell ref="CR210:CY210"/>
    <mergeCell ref="CZ206:DG207"/>
    <mergeCell ref="A207:AW207"/>
    <mergeCell ref="A208:AW208"/>
    <mergeCell ref="AX208:BB209"/>
    <mergeCell ref="BC208:BI209"/>
    <mergeCell ref="BJ208:BS209"/>
    <mergeCell ref="BT208:BW209"/>
    <mergeCell ref="BX208:CA209"/>
    <mergeCell ref="CB208:CI209"/>
    <mergeCell ref="CJ208:CQ209"/>
    <mergeCell ref="CR208:CY209"/>
    <mergeCell ref="CZ208:DG209"/>
    <mergeCell ref="A209:AW209"/>
    <mergeCell ref="A206:AW206"/>
    <mergeCell ref="AX206:BB207"/>
    <mergeCell ref="BC206:BI207"/>
    <mergeCell ref="BJ206:BS207"/>
    <mergeCell ref="BT206:BW207"/>
    <mergeCell ref="BX206:CA207"/>
    <mergeCell ref="A205:AW205"/>
    <mergeCell ref="BJ205:BS205"/>
    <mergeCell ref="BT205:BW205"/>
    <mergeCell ref="BX205:CA205"/>
    <mergeCell ref="CB205:CI205"/>
    <mergeCell ref="CJ205:CQ205"/>
    <mergeCell ref="CR205:CY205"/>
    <mergeCell ref="CZ205:DG205"/>
    <mergeCell ref="A201:AW201"/>
    <mergeCell ref="AX201:BB201"/>
    <mergeCell ref="BC201:BI201"/>
    <mergeCell ref="BJ201:BS201"/>
    <mergeCell ref="BT201:BW201"/>
    <mergeCell ref="BX201:CA201"/>
    <mergeCell ref="CB201:CI201"/>
    <mergeCell ref="CJ201:CQ201"/>
    <mergeCell ref="CR201:CY201"/>
    <mergeCell ref="A202:AW202"/>
    <mergeCell ref="BJ202:BS202"/>
    <mergeCell ref="BT202:BW202"/>
    <mergeCell ref="BX202:CA202"/>
    <mergeCell ref="CB202:CI202"/>
    <mergeCell ref="CJ202:CQ202"/>
    <mergeCell ref="CR202:CY202"/>
    <mergeCell ref="CZ202:DG202"/>
    <mergeCell ref="AX202:BB205"/>
    <mergeCell ref="BC202:BI205"/>
    <mergeCell ref="A203:AW203"/>
    <mergeCell ref="A200:AW200"/>
    <mergeCell ref="BJ200:BS200"/>
    <mergeCell ref="BT200:BW200"/>
    <mergeCell ref="BX200:CA200"/>
    <mergeCell ref="CB200:CI200"/>
    <mergeCell ref="CJ200:CQ200"/>
    <mergeCell ref="CR200:CY200"/>
    <mergeCell ref="CZ200:DF200"/>
    <mergeCell ref="A196:AW196"/>
    <mergeCell ref="AX196:BB196"/>
    <mergeCell ref="BC196:BI196"/>
    <mergeCell ref="BJ196:BS196"/>
    <mergeCell ref="BT196:BW196"/>
    <mergeCell ref="BX196:CA196"/>
    <mergeCell ref="CB196:CI196"/>
    <mergeCell ref="CJ196:CQ196"/>
    <mergeCell ref="CR196:CY196"/>
    <mergeCell ref="AX197:BB200"/>
    <mergeCell ref="BC197:BI200"/>
    <mergeCell ref="A198:AW198"/>
    <mergeCell ref="BJ198:BS198"/>
    <mergeCell ref="BT198:BW198"/>
    <mergeCell ref="BX198:CA198"/>
    <mergeCell ref="CB198:CI198"/>
    <mergeCell ref="CJ198:CQ198"/>
    <mergeCell ref="CR198:CY198"/>
    <mergeCell ref="CZ198:DF198"/>
    <mergeCell ref="CZ196:DF196"/>
    <mergeCell ref="A199:AW199"/>
    <mergeCell ref="BJ199:BS199"/>
    <mergeCell ref="BT199:BW199"/>
    <mergeCell ref="A195:AW195"/>
    <mergeCell ref="BJ195:BS195"/>
    <mergeCell ref="BT195:BW195"/>
    <mergeCell ref="BX195:CA195"/>
    <mergeCell ref="CB195:CI195"/>
    <mergeCell ref="CJ195:CQ195"/>
    <mergeCell ref="CR195:CY195"/>
    <mergeCell ref="CZ195:DF195"/>
    <mergeCell ref="A193:AW193"/>
    <mergeCell ref="AX193:BB193"/>
    <mergeCell ref="BC193:BI193"/>
    <mergeCell ref="BJ193:BS193"/>
    <mergeCell ref="BT193:BW193"/>
    <mergeCell ref="BX193:CA193"/>
    <mergeCell ref="CB193:CI193"/>
    <mergeCell ref="CJ193:CQ193"/>
    <mergeCell ref="CR193:CY193"/>
    <mergeCell ref="A194:AW194"/>
    <mergeCell ref="BJ194:BS194"/>
    <mergeCell ref="BT194:BW194"/>
    <mergeCell ref="BX194:CA194"/>
    <mergeCell ref="CB194:CI194"/>
    <mergeCell ref="CJ194:CQ194"/>
    <mergeCell ref="CR194:CY194"/>
    <mergeCell ref="CZ194:DF194"/>
    <mergeCell ref="AX194:BB195"/>
    <mergeCell ref="BC194:BI195"/>
    <mergeCell ref="CZ193:DF193"/>
    <mergeCell ref="A189:AW189"/>
    <mergeCell ref="A192:AW192"/>
    <mergeCell ref="BJ192:BS192"/>
    <mergeCell ref="BT192:BW192"/>
    <mergeCell ref="BX192:CA192"/>
    <mergeCell ref="CB192:CI192"/>
    <mergeCell ref="CJ192:CQ192"/>
    <mergeCell ref="CR192:CY192"/>
    <mergeCell ref="CZ192:DF192"/>
    <mergeCell ref="A188:AW188"/>
    <mergeCell ref="AX188:BB189"/>
    <mergeCell ref="BC188:BI189"/>
    <mergeCell ref="BJ188:BS189"/>
    <mergeCell ref="BT188:BW189"/>
    <mergeCell ref="BX188:CA189"/>
    <mergeCell ref="CB188:CI189"/>
    <mergeCell ref="CJ188:CQ189"/>
    <mergeCell ref="CR188:CY189"/>
    <mergeCell ref="CB190:CI190"/>
    <mergeCell ref="CJ190:CQ190"/>
    <mergeCell ref="CR190:CY190"/>
    <mergeCell ref="CZ190:DF190"/>
    <mergeCell ref="AX190:BB192"/>
    <mergeCell ref="BC190:BI192"/>
    <mergeCell ref="BX191:CA191"/>
    <mergeCell ref="CB191:CI191"/>
    <mergeCell ref="CJ191:CQ191"/>
    <mergeCell ref="CR191:CY191"/>
    <mergeCell ref="CZ191:DF191"/>
    <mergeCell ref="A190:AW190"/>
    <mergeCell ref="BJ190:BS190"/>
    <mergeCell ref="BT190:BW190"/>
    <mergeCell ref="A185:AW185"/>
    <mergeCell ref="A186:AW186"/>
    <mergeCell ref="BJ186:BS186"/>
    <mergeCell ref="BT186:BW186"/>
    <mergeCell ref="BX186:CA186"/>
    <mergeCell ref="CB186:CI186"/>
    <mergeCell ref="CJ186:CQ186"/>
    <mergeCell ref="CR186:CY186"/>
    <mergeCell ref="CZ186:DF186"/>
    <mergeCell ref="A184:AW184"/>
    <mergeCell ref="AX184:BB185"/>
    <mergeCell ref="BC184:BI185"/>
    <mergeCell ref="BJ184:BS185"/>
    <mergeCell ref="BT184:BW185"/>
    <mergeCell ref="BX184:CA185"/>
    <mergeCell ref="CB184:CI185"/>
    <mergeCell ref="CJ184:CQ185"/>
    <mergeCell ref="CR184:CY185"/>
    <mergeCell ref="A183:AW183"/>
    <mergeCell ref="AX183:BB183"/>
    <mergeCell ref="BC183:BI183"/>
    <mergeCell ref="BJ183:BS183"/>
    <mergeCell ref="BT183:BW183"/>
    <mergeCell ref="BX183:CA183"/>
    <mergeCell ref="CB183:CI183"/>
    <mergeCell ref="CJ183:CQ183"/>
    <mergeCell ref="CR183:CY183"/>
    <mergeCell ref="CB181:CI181"/>
    <mergeCell ref="CJ181:CQ181"/>
    <mergeCell ref="CR181:CY181"/>
    <mergeCell ref="CZ181:DF181"/>
    <mergeCell ref="A182:AW182"/>
    <mergeCell ref="AX182:BB182"/>
    <mergeCell ref="BC182:BI182"/>
    <mergeCell ref="BJ182:BS182"/>
    <mergeCell ref="BT182:BW182"/>
    <mergeCell ref="BX182:CA182"/>
    <mergeCell ref="CB182:CI182"/>
    <mergeCell ref="CJ182:CQ182"/>
    <mergeCell ref="CR182:CY182"/>
    <mergeCell ref="CZ182:DF182"/>
    <mergeCell ref="AX178:BB181"/>
    <mergeCell ref="BC178:BI181"/>
    <mergeCell ref="A180:AW180"/>
    <mergeCell ref="BJ180:BS180"/>
    <mergeCell ref="BT180:BW180"/>
    <mergeCell ref="BX180:CA180"/>
    <mergeCell ref="CB180:CI180"/>
    <mergeCell ref="CJ180:CQ180"/>
    <mergeCell ref="CR180:CY180"/>
    <mergeCell ref="BT176:BW176"/>
    <mergeCell ref="BX176:CA176"/>
    <mergeCell ref="CB176:CI176"/>
    <mergeCell ref="CJ176:CQ176"/>
    <mergeCell ref="CR176:CY176"/>
    <mergeCell ref="BX174:CA175"/>
    <mergeCell ref="A181:AW181"/>
    <mergeCell ref="BJ181:BS181"/>
    <mergeCell ref="BT181:BW181"/>
    <mergeCell ref="BX181:CA181"/>
    <mergeCell ref="CZ166:DF166"/>
    <mergeCell ref="A171:AW171"/>
    <mergeCell ref="BJ171:BS171"/>
    <mergeCell ref="BT171:BW171"/>
    <mergeCell ref="BX171:CA171"/>
    <mergeCell ref="CB171:CI171"/>
    <mergeCell ref="CJ171:CQ171"/>
    <mergeCell ref="CR171:CY171"/>
    <mergeCell ref="CZ171:DF171"/>
    <mergeCell ref="A166:AW166"/>
    <mergeCell ref="BJ166:BS166"/>
    <mergeCell ref="BT166:BW166"/>
    <mergeCell ref="BX166:CA166"/>
    <mergeCell ref="CB166:CI166"/>
    <mergeCell ref="CJ166:CQ166"/>
    <mergeCell ref="CR166:CY166"/>
    <mergeCell ref="CZ177:DF177"/>
    <mergeCell ref="A173:AW173"/>
    <mergeCell ref="BT178:BW178"/>
    <mergeCell ref="BX178:CA178"/>
    <mergeCell ref="CJ178:CQ178"/>
    <mergeCell ref="CR178:CY178"/>
    <mergeCell ref="CZ69:DG69"/>
    <mergeCell ref="BJ222:BS222"/>
    <mergeCell ref="BT222:BW222"/>
    <mergeCell ref="BX222:CA222"/>
    <mergeCell ref="BJ220:BS221"/>
    <mergeCell ref="BT220:BW221"/>
    <mergeCell ref="BX220:CA221"/>
    <mergeCell ref="BJ223:BS224"/>
    <mergeCell ref="BT223:BW224"/>
    <mergeCell ref="BX223:CA224"/>
    <mergeCell ref="BJ217:BS219"/>
    <mergeCell ref="BT217:BW219"/>
    <mergeCell ref="BX217:CA219"/>
    <mergeCell ref="BJ215:BS216"/>
    <mergeCell ref="BT215:BW216"/>
    <mergeCell ref="BX215:CA216"/>
    <mergeCell ref="BJ214:BS214"/>
    <mergeCell ref="BT214:BW214"/>
    <mergeCell ref="BX214:CA214"/>
    <mergeCell ref="BJ211:BS212"/>
    <mergeCell ref="BT211:BW212"/>
    <mergeCell ref="BX211:CA212"/>
    <mergeCell ref="BJ164:BS164"/>
    <mergeCell ref="BT164:BW164"/>
    <mergeCell ref="BT173:BW173"/>
    <mergeCell ref="BX173:CA173"/>
    <mergeCell ref="CB173:CI173"/>
    <mergeCell ref="CJ173:CQ173"/>
    <mergeCell ref="CR173:CY173"/>
    <mergeCell ref="CZ173:DF173"/>
    <mergeCell ref="CB174:CI175"/>
    <mergeCell ref="CJ174:CQ175"/>
    <mergeCell ref="A28:AW28"/>
    <mergeCell ref="AX28:BB28"/>
    <mergeCell ref="BC28:BI28"/>
    <mergeCell ref="A24:AW24"/>
    <mergeCell ref="AX24:BB24"/>
    <mergeCell ref="BC24:BI24"/>
    <mergeCell ref="A76:AW76"/>
    <mergeCell ref="A77:AW77"/>
    <mergeCell ref="AX73:BB73"/>
    <mergeCell ref="BC73:BI73"/>
    <mergeCell ref="BT56:BW56"/>
    <mergeCell ref="BX56:CA56"/>
    <mergeCell ref="A73:AW73"/>
    <mergeCell ref="AX88:BB91"/>
    <mergeCell ref="BC88:BI91"/>
    <mergeCell ref="A106:AW106"/>
    <mergeCell ref="BJ106:BS106"/>
    <mergeCell ref="BT106:BW106"/>
    <mergeCell ref="BX106:CA106"/>
    <mergeCell ref="AX69:BB69"/>
    <mergeCell ref="BC69:BI69"/>
    <mergeCell ref="BJ69:BS69"/>
    <mergeCell ref="BC78:BI78"/>
    <mergeCell ref="A74:AW74"/>
    <mergeCell ref="BC66:BI66"/>
    <mergeCell ref="A66:AW66"/>
    <mergeCell ref="AX70:BB70"/>
    <mergeCell ref="BC75:BI77"/>
    <mergeCell ref="A70:AW70"/>
    <mergeCell ref="BC35:BI35"/>
    <mergeCell ref="BX44:CA47"/>
    <mergeCell ref="BJ48:BS50"/>
    <mergeCell ref="BT48:BW50"/>
    <mergeCell ref="A52:AW52"/>
    <mergeCell ref="A55:AW55"/>
    <mergeCell ref="A53:AW53"/>
    <mergeCell ref="A54:AW54"/>
    <mergeCell ref="AX52:BB52"/>
    <mergeCell ref="AX54:BB55"/>
    <mergeCell ref="AX38:BB39"/>
    <mergeCell ref="BC38:BI39"/>
    <mergeCell ref="AX44:BB47"/>
    <mergeCell ref="A45:AW45"/>
    <mergeCell ref="BX124:CA126"/>
    <mergeCell ref="BJ109:BS109"/>
    <mergeCell ref="BT109:BW109"/>
    <mergeCell ref="BX109:CA109"/>
    <mergeCell ref="BJ107:BS108"/>
    <mergeCell ref="BT107:BW108"/>
    <mergeCell ref="BX107:CA108"/>
    <mergeCell ref="A148:AW148"/>
    <mergeCell ref="AX156:BB158"/>
    <mergeCell ref="BC156:BI158"/>
    <mergeCell ref="A158:AW158"/>
    <mergeCell ref="A153:AW153"/>
    <mergeCell ref="AX153:BB154"/>
    <mergeCell ref="BC153:BI154"/>
    <mergeCell ref="A154:AW154"/>
    <mergeCell ref="A155:AW155"/>
    <mergeCell ref="A149:AW149"/>
    <mergeCell ref="AX149:BB149"/>
    <mergeCell ref="BC149:BI149"/>
    <mergeCell ref="CJ152:CQ152"/>
    <mergeCell ref="A152:AW152"/>
    <mergeCell ref="AX152:BB152"/>
    <mergeCell ref="BC152:BI152"/>
    <mergeCell ref="BJ152:BS152"/>
    <mergeCell ref="BT152:BW152"/>
    <mergeCell ref="CJ78:CQ78"/>
    <mergeCell ref="CR101:CY102"/>
    <mergeCell ref="CR73:CY73"/>
    <mergeCell ref="CR70:CY70"/>
    <mergeCell ref="CB59:CI60"/>
    <mergeCell ref="CJ59:CQ60"/>
    <mergeCell ref="CR40:CY40"/>
    <mergeCell ref="CZ40:DG40"/>
    <mergeCell ref="CB52:CI52"/>
    <mergeCell ref="CJ52:CQ52"/>
    <mergeCell ref="BT44:BW47"/>
    <mergeCell ref="A84:AW84"/>
    <mergeCell ref="BC114:BI115"/>
    <mergeCell ref="A131:AW131"/>
    <mergeCell ref="A132:AW132"/>
    <mergeCell ref="CJ82:CQ82"/>
    <mergeCell ref="CB82:CI82"/>
    <mergeCell ref="A94:AW94"/>
    <mergeCell ref="A101:AW101"/>
    <mergeCell ref="A102:AW102"/>
    <mergeCell ref="A69:AW69"/>
    <mergeCell ref="BJ71:BS72"/>
    <mergeCell ref="BT71:BW72"/>
    <mergeCell ref="BX71:CA72"/>
    <mergeCell ref="A71:AW71"/>
    <mergeCell ref="AX71:BB72"/>
    <mergeCell ref="BC71:BI72"/>
    <mergeCell ref="A72:AW72"/>
    <mergeCell ref="BC70:BI70"/>
    <mergeCell ref="BJ56:BS56"/>
    <mergeCell ref="BT69:BW69"/>
    <mergeCell ref="BX69:CA69"/>
    <mergeCell ref="CZ70:DG70"/>
    <mergeCell ref="CZ66:DG66"/>
    <mergeCell ref="BJ64:BS64"/>
    <mergeCell ref="BT64:BW64"/>
    <mergeCell ref="BX64:CA64"/>
    <mergeCell ref="BJ66:BS66"/>
    <mergeCell ref="BT66:BW66"/>
    <mergeCell ref="BX66:CA66"/>
    <mergeCell ref="CB53:CI53"/>
    <mergeCell ref="CJ54:CQ55"/>
    <mergeCell ref="CZ52:DG52"/>
    <mergeCell ref="CZ222:DG222"/>
    <mergeCell ref="A218:AW218"/>
    <mergeCell ref="A219:AW219"/>
    <mergeCell ref="CR133:CY133"/>
    <mergeCell ref="CZ133:DG133"/>
    <mergeCell ref="A217:AW217"/>
    <mergeCell ref="AX217:BB219"/>
    <mergeCell ref="AX148:BB148"/>
    <mergeCell ref="A220:AW220"/>
    <mergeCell ref="CB217:CI219"/>
    <mergeCell ref="CJ217:CQ219"/>
    <mergeCell ref="CR217:CY219"/>
    <mergeCell ref="CB211:CI212"/>
    <mergeCell ref="CJ211:CQ212"/>
    <mergeCell ref="CZ217:DG219"/>
    <mergeCell ref="CB149:CI149"/>
    <mergeCell ref="CJ149:CQ149"/>
    <mergeCell ref="BC217:BI219"/>
    <mergeCell ref="CZ67:DG68"/>
    <mergeCell ref="BJ94:BS94"/>
    <mergeCell ref="BT94:BW94"/>
    <mergeCell ref="CJ215:CQ216"/>
    <mergeCell ref="CR215:CY216"/>
    <mergeCell ref="CZ215:DG216"/>
    <mergeCell ref="CJ164:CQ164"/>
    <mergeCell ref="CR164:CY164"/>
    <mergeCell ref="CZ164:DG164"/>
    <mergeCell ref="A216:AW216"/>
    <mergeCell ref="BC148:BI148"/>
    <mergeCell ref="A215:AW215"/>
    <mergeCell ref="CZ214:DG214"/>
    <mergeCell ref="A256:DG258"/>
    <mergeCell ref="A253:DG254"/>
    <mergeCell ref="A250:DG252"/>
    <mergeCell ref="A248:DG249"/>
    <mergeCell ref="CB230:CI230"/>
    <mergeCell ref="CJ230:CQ230"/>
    <mergeCell ref="CR230:CY230"/>
    <mergeCell ref="CZ230:DG230"/>
    <mergeCell ref="A230:AW230"/>
    <mergeCell ref="AX230:BB230"/>
    <mergeCell ref="BC230:BI230"/>
    <mergeCell ref="BJ230:BS230"/>
    <mergeCell ref="BT230:BW230"/>
    <mergeCell ref="BX230:CA230"/>
    <mergeCell ref="A243:DG245"/>
    <mergeCell ref="CR228:CY229"/>
    <mergeCell ref="AX228:BB229"/>
    <mergeCell ref="BC228:BI229"/>
    <mergeCell ref="CZ228:DG229"/>
    <mergeCell ref="A214:AW214"/>
    <mergeCell ref="A176:AW176"/>
    <mergeCell ref="BJ176:BS176"/>
    <mergeCell ref="CR227:CY227"/>
    <mergeCell ref="CZ227:DG227"/>
    <mergeCell ref="A238:DG239"/>
    <mergeCell ref="BJ227:BS227"/>
    <mergeCell ref="BT227:BW227"/>
    <mergeCell ref="BX227:CA227"/>
    <mergeCell ref="BJ228:BS229"/>
    <mergeCell ref="BT228:BW229"/>
    <mergeCell ref="BX228:CA229"/>
    <mergeCell ref="A227:AW227"/>
    <mergeCell ref="AX227:BB227"/>
    <mergeCell ref="BC227:BI227"/>
    <mergeCell ref="CB227:CI227"/>
    <mergeCell ref="CJ227:CQ227"/>
    <mergeCell ref="A229:AW229"/>
    <mergeCell ref="A228:AW228"/>
    <mergeCell ref="CB225:CI225"/>
    <mergeCell ref="CJ225:CQ225"/>
    <mergeCell ref="CB228:CI229"/>
    <mergeCell ref="CJ228:CQ229"/>
    <mergeCell ref="BJ225:BS225"/>
    <mergeCell ref="BT225:BW225"/>
    <mergeCell ref="BX225:CA225"/>
    <mergeCell ref="BJ226:BS226"/>
    <mergeCell ref="BT226:BW226"/>
    <mergeCell ref="BX226:CA226"/>
    <mergeCell ref="CR225:CY225"/>
    <mergeCell ref="CZ225:DG225"/>
    <mergeCell ref="A225:AW225"/>
    <mergeCell ref="AX225:BB225"/>
    <mergeCell ref="BC225:BI225"/>
    <mergeCell ref="CB226:CI226"/>
    <mergeCell ref="CJ226:CQ226"/>
    <mergeCell ref="CR226:CY226"/>
    <mergeCell ref="CZ226:DG226"/>
    <mergeCell ref="A226:AW226"/>
    <mergeCell ref="AX226:BB226"/>
    <mergeCell ref="BC226:BI226"/>
    <mergeCell ref="CJ223:CQ224"/>
    <mergeCell ref="CR223:CY224"/>
    <mergeCell ref="CZ223:DG224"/>
    <mergeCell ref="A223:AW223"/>
    <mergeCell ref="AX223:BB224"/>
    <mergeCell ref="BC223:BI224"/>
    <mergeCell ref="A224:AW224"/>
    <mergeCell ref="CB223:CI224"/>
    <mergeCell ref="A49:AW49"/>
    <mergeCell ref="A111:AW111"/>
    <mergeCell ref="A115:AW115"/>
    <mergeCell ref="AX114:BB115"/>
    <mergeCell ref="A78:AW78"/>
    <mergeCell ref="AX78:BB78"/>
    <mergeCell ref="A75:AW75"/>
    <mergeCell ref="AX75:BB77"/>
    <mergeCell ref="A68:AW68"/>
    <mergeCell ref="A112:AW112"/>
    <mergeCell ref="AX112:BB113"/>
    <mergeCell ref="A67:AW67"/>
    <mergeCell ref="AX67:BB68"/>
    <mergeCell ref="AX66:BB66"/>
    <mergeCell ref="A108:AW108"/>
    <mergeCell ref="A107:AW107"/>
    <mergeCell ref="A103:AW103"/>
    <mergeCell ref="CR222:CY222"/>
    <mergeCell ref="CB215:CI216"/>
    <mergeCell ref="CB164:CI164"/>
    <mergeCell ref="CZ211:DG212"/>
    <mergeCell ref="A211:AW211"/>
    <mergeCell ref="A221:AW221"/>
    <mergeCell ref="CB220:CI221"/>
    <mergeCell ref="CJ220:CQ221"/>
    <mergeCell ref="CB43:CI43"/>
    <mergeCell ref="CR82:CY82"/>
    <mergeCell ref="CZ82:DG82"/>
    <mergeCell ref="CZ71:DG72"/>
    <mergeCell ref="CZ78:DG78"/>
    <mergeCell ref="CZ75:DG77"/>
    <mergeCell ref="CZ73:DG73"/>
    <mergeCell ref="CR112:CY113"/>
    <mergeCell ref="CZ112:DG113"/>
    <mergeCell ref="CB148:CI148"/>
    <mergeCell ref="CJ148:CQ148"/>
    <mergeCell ref="CR148:CY148"/>
    <mergeCell ref="CZ148:DG148"/>
    <mergeCell ref="CB146:CI147"/>
    <mergeCell ref="CJ146:CQ147"/>
    <mergeCell ref="CR146:CY147"/>
    <mergeCell ref="CB112:CI113"/>
    <mergeCell ref="A82:AW82"/>
    <mergeCell ref="A83:AW83"/>
    <mergeCell ref="BC112:BI113"/>
    <mergeCell ref="A157:AW157"/>
    <mergeCell ref="CR156:CY158"/>
    <mergeCell ref="CZ156:DG158"/>
    <mergeCell ref="A156:AW156"/>
    <mergeCell ref="CR211:CY212"/>
    <mergeCell ref="CR220:CY221"/>
    <mergeCell ref="CZ220:DG221"/>
    <mergeCell ref="CB159:CI160"/>
    <mergeCell ref="CJ159:CQ160"/>
    <mergeCell ref="CR159:CY160"/>
    <mergeCell ref="CZ159:DG160"/>
    <mergeCell ref="A159:AW159"/>
    <mergeCell ref="AX159:BB160"/>
    <mergeCell ref="BC159:BI160"/>
    <mergeCell ref="A160:AW160"/>
    <mergeCell ref="BC211:BI212"/>
    <mergeCell ref="A212:AW212"/>
    <mergeCell ref="AX220:BB221"/>
    <mergeCell ref="BC220:BI221"/>
    <mergeCell ref="CB156:CI158"/>
    <mergeCell ref="CJ156:CQ158"/>
    <mergeCell ref="A197:AW197"/>
    <mergeCell ref="BJ197:BS197"/>
    <mergeCell ref="BT197:BW197"/>
    <mergeCell ref="BX197:CA197"/>
    <mergeCell ref="CB197:CI197"/>
    <mergeCell ref="CJ197:CQ197"/>
    <mergeCell ref="CR197:CY197"/>
    <mergeCell ref="CZ197:DF197"/>
    <mergeCell ref="AX215:BB216"/>
    <mergeCell ref="BC215:BI216"/>
    <mergeCell ref="CR167:CY167"/>
    <mergeCell ref="CZ167:DF167"/>
    <mergeCell ref="AX167:BB171"/>
    <mergeCell ref="BC167:BI171"/>
    <mergeCell ref="A178:AW178"/>
    <mergeCell ref="BJ178:BS178"/>
    <mergeCell ref="A137:AW137"/>
    <mergeCell ref="CR136:CY137"/>
    <mergeCell ref="CR145:CY145"/>
    <mergeCell ref="CZ145:DG145"/>
    <mergeCell ref="A145:AW145"/>
    <mergeCell ref="AX145:BB145"/>
    <mergeCell ref="BC145:BI145"/>
    <mergeCell ref="A146:AW146"/>
    <mergeCell ref="AX146:BB147"/>
    <mergeCell ref="BC146:BI147"/>
    <mergeCell ref="A147:AW147"/>
    <mergeCell ref="BJ145:BS145"/>
    <mergeCell ref="BT145:BW145"/>
    <mergeCell ref="BX145:CA145"/>
    <mergeCell ref="CR142:CY142"/>
    <mergeCell ref="CZ142:DG142"/>
    <mergeCell ref="A142:AW142"/>
    <mergeCell ref="AX142:BB142"/>
    <mergeCell ref="BT136:BW137"/>
    <mergeCell ref="BX136:CA137"/>
    <mergeCell ref="CZ141:DG141"/>
    <mergeCell ref="BC222:BI222"/>
    <mergeCell ref="CB222:CI222"/>
    <mergeCell ref="CZ139:DG140"/>
    <mergeCell ref="A139:AW139"/>
    <mergeCell ref="AX139:BB140"/>
    <mergeCell ref="BC139:BI140"/>
    <mergeCell ref="A140:AW140"/>
    <mergeCell ref="CR139:CY140"/>
    <mergeCell ref="CR141:CY141"/>
    <mergeCell ref="A141:AW141"/>
    <mergeCell ref="AX141:BB141"/>
    <mergeCell ref="BC141:BI141"/>
    <mergeCell ref="BJ141:BS141"/>
    <mergeCell ref="BT141:BW141"/>
    <mergeCell ref="BX141:CA141"/>
    <mergeCell ref="BJ139:BS140"/>
    <mergeCell ref="BT139:BW140"/>
    <mergeCell ref="BJ142:BS142"/>
    <mergeCell ref="BT142:BW142"/>
    <mergeCell ref="BX142:CA142"/>
    <mergeCell ref="CB142:CI142"/>
    <mergeCell ref="CJ142:CQ142"/>
    <mergeCell ref="CB145:CI145"/>
    <mergeCell ref="A150:AW150"/>
    <mergeCell ref="AX150:BB151"/>
    <mergeCell ref="BC150:BI151"/>
    <mergeCell ref="CB150:CI151"/>
    <mergeCell ref="CZ150:DG151"/>
    <mergeCell ref="A151:AW151"/>
    <mergeCell ref="CJ150:CQ151"/>
    <mergeCell ref="BT150:BW151"/>
    <mergeCell ref="BX150:CA151"/>
    <mergeCell ref="AX155:BB155"/>
    <mergeCell ref="BC155:BI155"/>
    <mergeCell ref="CB155:CI155"/>
    <mergeCell ref="CJ155:CQ155"/>
    <mergeCell ref="CR155:CY155"/>
    <mergeCell ref="BJ155:BS155"/>
    <mergeCell ref="BT155:BW155"/>
    <mergeCell ref="BX155:CA155"/>
    <mergeCell ref="CJ130:CQ132"/>
    <mergeCell ref="BC130:BI132"/>
    <mergeCell ref="CZ127:DG127"/>
    <mergeCell ref="A127:AW127"/>
    <mergeCell ref="AX127:BB127"/>
    <mergeCell ref="BC127:BI127"/>
    <mergeCell ref="CB127:CI127"/>
    <mergeCell ref="CJ127:CQ127"/>
    <mergeCell ref="CR127:CY127"/>
    <mergeCell ref="A134:AW134"/>
    <mergeCell ref="BC142:BI142"/>
    <mergeCell ref="CB143:CI144"/>
    <mergeCell ref="CJ143:CQ144"/>
    <mergeCell ref="CR143:CY144"/>
    <mergeCell ref="CZ143:DG144"/>
    <mergeCell ref="A143:AW143"/>
    <mergeCell ref="AX143:BB144"/>
    <mergeCell ref="BC143:BI144"/>
    <mergeCell ref="A144:AW144"/>
    <mergeCell ref="CZ135:DG135"/>
    <mergeCell ref="A135:AW135"/>
    <mergeCell ref="CR135:CY135"/>
    <mergeCell ref="CZ136:DG137"/>
    <mergeCell ref="A136:AW136"/>
    <mergeCell ref="A222:AW222"/>
    <mergeCell ref="AX222:BB222"/>
    <mergeCell ref="CB128:CI129"/>
    <mergeCell ref="CJ128:CQ129"/>
    <mergeCell ref="CB135:CI135"/>
    <mergeCell ref="CJ135:CQ135"/>
    <mergeCell ref="CB136:CI137"/>
    <mergeCell ref="CJ136:CQ137"/>
    <mergeCell ref="CB139:CI140"/>
    <mergeCell ref="CJ139:CQ140"/>
    <mergeCell ref="CZ128:DG129"/>
    <mergeCell ref="A128:AW128"/>
    <mergeCell ref="AX128:BB129"/>
    <mergeCell ref="BC128:BI129"/>
    <mergeCell ref="A129:AW129"/>
    <mergeCell ref="CJ222:CQ222"/>
    <mergeCell ref="AX133:BB133"/>
    <mergeCell ref="BC133:BI133"/>
    <mergeCell ref="CB130:CI132"/>
    <mergeCell ref="CB141:CI141"/>
    <mergeCell ref="CJ141:CQ141"/>
    <mergeCell ref="CB133:CI133"/>
    <mergeCell ref="CJ133:CQ133"/>
    <mergeCell ref="CR174:CY175"/>
    <mergeCell ref="CZ174:DG175"/>
    <mergeCell ref="A175:AW175"/>
    <mergeCell ref="A177:AW177"/>
    <mergeCell ref="BJ177:BS177"/>
    <mergeCell ref="BT177:BW177"/>
    <mergeCell ref="BX177:CA177"/>
    <mergeCell ref="CB177:CI177"/>
    <mergeCell ref="A213:AW213"/>
    <mergeCell ref="A130:AW130"/>
    <mergeCell ref="AX130:BB132"/>
    <mergeCell ref="CB116:CI117"/>
    <mergeCell ref="CJ116:CQ117"/>
    <mergeCell ref="CR116:CY117"/>
    <mergeCell ref="CZ116:DG117"/>
    <mergeCell ref="A116:AW116"/>
    <mergeCell ref="AX116:BB117"/>
    <mergeCell ref="BC116:BI117"/>
    <mergeCell ref="A117:AW117"/>
    <mergeCell ref="CZ118:DG119"/>
    <mergeCell ref="A118:AW118"/>
    <mergeCell ref="AX118:BB119"/>
    <mergeCell ref="BC118:BI119"/>
    <mergeCell ref="A119:AW119"/>
    <mergeCell ref="CZ120:DG120"/>
    <mergeCell ref="A120:AW120"/>
    <mergeCell ref="CZ121:DG123"/>
    <mergeCell ref="CR130:CY132"/>
    <mergeCell ref="CZ130:DG132"/>
    <mergeCell ref="BJ127:BS127"/>
    <mergeCell ref="BT127:BW127"/>
    <mergeCell ref="BX127:CA127"/>
    <mergeCell ref="BX110:CA111"/>
    <mergeCell ref="BJ112:BS113"/>
    <mergeCell ref="BT112:BW113"/>
    <mergeCell ref="BX112:CA113"/>
    <mergeCell ref="A113:AW113"/>
    <mergeCell ref="CJ112:CQ113"/>
    <mergeCell ref="BX121:CA123"/>
    <mergeCell ref="BJ124:BS126"/>
    <mergeCell ref="BT124:BW126"/>
    <mergeCell ref="CZ109:DG109"/>
    <mergeCell ref="BC107:BI108"/>
    <mergeCell ref="CB107:CI108"/>
    <mergeCell ref="CR107:CY108"/>
    <mergeCell ref="CZ107:DG108"/>
    <mergeCell ref="A91:AW91"/>
    <mergeCell ref="BJ91:BS91"/>
    <mergeCell ref="BT91:BW91"/>
    <mergeCell ref="BX91:CA91"/>
    <mergeCell ref="CB91:CI91"/>
    <mergeCell ref="A126:AW126"/>
    <mergeCell ref="A125:AW125"/>
    <mergeCell ref="CB114:CI115"/>
    <mergeCell ref="CJ114:CQ115"/>
    <mergeCell ref="BX94:CA94"/>
    <mergeCell ref="BJ101:BS102"/>
    <mergeCell ref="BT101:BW102"/>
    <mergeCell ref="BX101:CA102"/>
    <mergeCell ref="CZ94:DG94"/>
    <mergeCell ref="CZ101:DG102"/>
    <mergeCell ref="CB118:CI119"/>
    <mergeCell ref="CJ118:CQ119"/>
    <mergeCell ref="CB120:CI120"/>
    <mergeCell ref="AX120:BB120"/>
    <mergeCell ref="BC120:BI120"/>
    <mergeCell ref="CB121:CI123"/>
    <mergeCell ref="CJ121:CQ123"/>
    <mergeCell ref="CB124:CI126"/>
    <mergeCell ref="CJ124:CQ126"/>
    <mergeCell ref="CR124:CY126"/>
    <mergeCell ref="CZ124:DG126"/>
    <mergeCell ref="A124:AW124"/>
    <mergeCell ref="CZ114:DG115"/>
    <mergeCell ref="A114:AW114"/>
    <mergeCell ref="CZ110:DG111"/>
    <mergeCell ref="A121:AW121"/>
    <mergeCell ref="A123:AW123"/>
    <mergeCell ref="A122:AW122"/>
    <mergeCell ref="BJ120:BS120"/>
    <mergeCell ref="BT120:BW120"/>
    <mergeCell ref="BX120:CA120"/>
    <mergeCell ref="BJ116:BS117"/>
    <mergeCell ref="BT116:BW117"/>
    <mergeCell ref="BX116:CA117"/>
    <mergeCell ref="BJ118:BS119"/>
    <mergeCell ref="BT118:BW119"/>
    <mergeCell ref="BX118:CA119"/>
    <mergeCell ref="BJ114:BS115"/>
    <mergeCell ref="BT114:BW115"/>
    <mergeCell ref="BX114:CA115"/>
    <mergeCell ref="BJ110:BS111"/>
    <mergeCell ref="BT110:BW111"/>
    <mergeCell ref="CB69:CI69"/>
    <mergeCell ref="CJ69:CQ69"/>
    <mergeCell ref="CR69:CY69"/>
    <mergeCell ref="CJ70:CQ70"/>
    <mergeCell ref="CB67:CI68"/>
    <mergeCell ref="CB70:CI70"/>
    <mergeCell ref="BJ70:BS70"/>
    <mergeCell ref="BT70:BW70"/>
    <mergeCell ref="BX70:CA70"/>
    <mergeCell ref="CR128:CY129"/>
    <mergeCell ref="A133:AW133"/>
    <mergeCell ref="AX121:BB123"/>
    <mergeCell ref="BC121:BI123"/>
    <mergeCell ref="A110:AW110"/>
    <mergeCell ref="BC110:BI111"/>
    <mergeCell ref="AX110:BB111"/>
    <mergeCell ref="CJ107:CQ108"/>
    <mergeCell ref="CB94:CI94"/>
    <mergeCell ref="CJ94:CQ94"/>
    <mergeCell ref="AX124:BB126"/>
    <mergeCell ref="BC124:BI126"/>
    <mergeCell ref="A109:AW109"/>
    <mergeCell ref="AX109:BB109"/>
    <mergeCell ref="BC109:BI109"/>
    <mergeCell ref="CB109:CI109"/>
    <mergeCell ref="CJ109:CQ109"/>
    <mergeCell ref="AX107:BB108"/>
    <mergeCell ref="CJ103:CQ103"/>
    <mergeCell ref="CR103:CY103"/>
    <mergeCell ref="A95:AW95"/>
    <mergeCell ref="CB95:CI95"/>
    <mergeCell ref="CJ95:CQ95"/>
    <mergeCell ref="CJ53:CQ53"/>
    <mergeCell ref="BC54:BI55"/>
    <mergeCell ref="BJ58:BS58"/>
    <mergeCell ref="BT58:BW58"/>
    <mergeCell ref="BX58:CA58"/>
    <mergeCell ref="BJ52:BS52"/>
    <mergeCell ref="BT52:BW52"/>
    <mergeCell ref="CB41:CI41"/>
    <mergeCell ref="CR66:CY66"/>
    <mergeCell ref="CJ66:CQ66"/>
    <mergeCell ref="CB66:CI66"/>
    <mergeCell ref="CJ67:CQ68"/>
    <mergeCell ref="CR67:CY68"/>
    <mergeCell ref="CB71:CI72"/>
    <mergeCell ref="CJ71:CQ72"/>
    <mergeCell ref="CR71:CY72"/>
    <mergeCell ref="CB73:CI73"/>
    <mergeCell ref="CJ73:CQ73"/>
    <mergeCell ref="BX52:CA52"/>
    <mergeCell ref="BJ53:BS53"/>
    <mergeCell ref="BT53:BW53"/>
    <mergeCell ref="BC67:BI68"/>
    <mergeCell ref="BC44:BI47"/>
    <mergeCell ref="CR52:CY52"/>
    <mergeCell ref="CR54:CY55"/>
    <mergeCell ref="CJ48:CQ50"/>
    <mergeCell ref="CR48:CY50"/>
    <mergeCell ref="CJ56:CQ56"/>
    <mergeCell ref="CR56:CY56"/>
    <mergeCell ref="BJ73:BS73"/>
    <mergeCell ref="BT73:BW73"/>
    <mergeCell ref="BX73:CA73"/>
    <mergeCell ref="A48:AW48"/>
    <mergeCell ref="A46:AW46"/>
    <mergeCell ref="A65:AW65"/>
    <mergeCell ref="AX65:BB65"/>
    <mergeCell ref="BC65:BI65"/>
    <mergeCell ref="A59:AW59"/>
    <mergeCell ref="BC52:BI52"/>
    <mergeCell ref="BC48:BI50"/>
    <mergeCell ref="A40:AW40"/>
    <mergeCell ref="AX40:BB40"/>
    <mergeCell ref="AX48:BB50"/>
    <mergeCell ref="CB33:CI33"/>
    <mergeCell ref="A50:AW50"/>
    <mergeCell ref="A39:AW39"/>
    <mergeCell ref="A44:AW44"/>
    <mergeCell ref="A47:AW47"/>
    <mergeCell ref="CB38:CI39"/>
    <mergeCell ref="BJ44:BS47"/>
    <mergeCell ref="CB54:CI55"/>
    <mergeCell ref="CB48:CI50"/>
    <mergeCell ref="CB58:CI58"/>
    <mergeCell ref="CB64:CI64"/>
    <mergeCell ref="BJ40:BS40"/>
    <mergeCell ref="BT40:BW40"/>
    <mergeCell ref="BX40:CA40"/>
    <mergeCell ref="AX33:BB33"/>
    <mergeCell ref="BC33:BI33"/>
    <mergeCell ref="A33:AW33"/>
    <mergeCell ref="BC34:BI34"/>
    <mergeCell ref="BJ34:BS34"/>
    <mergeCell ref="BT34:BW34"/>
    <mergeCell ref="BX34:CA34"/>
    <mergeCell ref="A29:AW29"/>
    <mergeCell ref="AX29:BB29"/>
    <mergeCell ref="A31:AW31"/>
    <mergeCell ref="AX31:BB31"/>
    <mergeCell ref="BJ36:BS36"/>
    <mergeCell ref="BT36:BW36"/>
    <mergeCell ref="BX36:CA36"/>
    <mergeCell ref="CB36:CI36"/>
    <mergeCell ref="BJ29:CA29"/>
    <mergeCell ref="BJ30:CA30"/>
    <mergeCell ref="BX31:CA31"/>
    <mergeCell ref="BT31:BW31"/>
    <mergeCell ref="BJ31:BS31"/>
    <mergeCell ref="BJ37:BS37"/>
    <mergeCell ref="BJ38:BS39"/>
    <mergeCell ref="BT38:BW39"/>
    <mergeCell ref="BX38:CA39"/>
    <mergeCell ref="BC31:BI31"/>
    <mergeCell ref="BT37:BW37"/>
    <mergeCell ref="BX37:CA37"/>
    <mergeCell ref="BJ33:CA33"/>
    <mergeCell ref="BC32:BI32"/>
    <mergeCell ref="A30:AW30"/>
    <mergeCell ref="AX30:BB30"/>
    <mergeCell ref="BC30:BI30"/>
    <mergeCell ref="CB34:CI34"/>
    <mergeCell ref="AX32:BB32"/>
    <mergeCell ref="A32:AW32"/>
    <mergeCell ref="CA10:CC10"/>
    <mergeCell ref="CB23:DG23"/>
    <mergeCell ref="CB25:CI25"/>
    <mergeCell ref="CJ24:CQ24"/>
    <mergeCell ref="CB29:CI29"/>
    <mergeCell ref="CJ29:CQ29"/>
    <mergeCell ref="CJ30:CQ30"/>
    <mergeCell ref="CB32:CI32"/>
    <mergeCell ref="CJ32:CQ32"/>
    <mergeCell ref="CB27:CI27"/>
    <mergeCell ref="CB30:CI30"/>
    <mergeCell ref="CZ24:DG24"/>
    <mergeCell ref="CZ26:DG26"/>
    <mergeCell ref="CB26:CI26"/>
    <mergeCell ref="CJ26:CQ26"/>
    <mergeCell ref="CR26:CY26"/>
    <mergeCell ref="CB31:CI31"/>
    <mergeCell ref="CJ31:CQ31"/>
    <mergeCell ref="CR31:CY31"/>
    <mergeCell ref="CZ31:DG31"/>
    <mergeCell ref="BJ32:CA32"/>
    <mergeCell ref="CB24:CI24"/>
    <mergeCell ref="CB28:CI28"/>
    <mergeCell ref="CJ28:CQ28"/>
    <mergeCell ref="CR28:CY28"/>
    <mergeCell ref="CZ28:DG28"/>
    <mergeCell ref="BJ23:CA23"/>
    <mergeCell ref="BJ24:CA24"/>
    <mergeCell ref="BJ25:CA25"/>
    <mergeCell ref="BJ26:CA26"/>
    <mergeCell ref="BJ27:CA27"/>
    <mergeCell ref="BJ28:CA28"/>
    <mergeCell ref="AS13:BC13"/>
    <mergeCell ref="BD13:BE13"/>
    <mergeCell ref="BF13:BH13"/>
    <mergeCell ref="AN13:AP13"/>
    <mergeCell ref="A21:DG21"/>
    <mergeCell ref="CT13:DG13"/>
    <mergeCell ref="CT14:DG14"/>
    <mergeCell ref="I18:CE18"/>
    <mergeCell ref="U15:CE15"/>
    <mergeCell ref="CT19:DG19"/>
    <mergeCell ref="AX27:BB27"/>
    <mergeCell ref="BC27:BI27"/>
    <mergeCell ref="AX25:BB25"/>
    <mergeCell ref="A25:AW25"/>
    <mergeCell ref="A26:AW26"/>
    <mergeCell ref="AX26:BB26"/>
    <mergeCell ref="BC25:BI25"/>
    <mergeCell ref="A27:AW27"/>
    <mergeCell ref="CT17:DG17"/>
    <mergeCell ref="CT15:DG15"/>
    <mergeCell ref="CJ25:CQ25"/>
    <mergeCell ref="CR25:CY25"/>
    <mergeCell ref="A23:AW23"/>
    <mergeCell ref="AX23:BB23"/>
    <mergeCell ref="BC23:BI23"/>
    <mergeCell ref="CR34:CY34"/>
    <mergeCell ref="CZ34:DG34"/>
    <mergeCell ref="BC36:BI36"/>
    <mergeCell ref="CJ38:CQ39"/>
    <mergeCell ref="CR38:CY39"/>
    <mergeCell ref="CZ29:DG29"/>
    <mergeCell ref="BC26:BI26"/>
    <mergeCell ref="CJ27:CQ27"/>
    <mergeCell ref="CR37:CY37"/>
    <mergeCell ref="CZ38:DG39"/>
    <mergeCell ref="CZ33:DG33"/>
    <mergeCell ref="CR27:CY27"/>
    <mergeCell ref="CZ27:DG27"/>
    <mergeCell ref="CR29:CY29"/>
    <mergeCell ref="CR33:CY33"/>
    <mergeCell ref="CJ33:CQ33"/>
    <mergeCell ref="BC29:BI29"/>
    <mergeCell ref="CZ37:DG37"/>
    <mergeCell ref="CR32:CY32"/>
    <mergeCell ref="BJ35:BS35"/>
    <mergeCell ref="CR30:CY30"/>
    <mergeCell ref="CZ30:DG30"/>
    <mergeCell ref="CZ32:DG32"/>
    <mergeCell ref="BT35:BW35"/>
    <mergeCell ref="BX35:CA35"/>
    <mergeCell ref="CB35:CI35"/>
    <mergeCell ref="CJ35:CQ35"/>
    <mergeCell ref="CR35:CY35"/>
    <mergeCell ref="CZ35:DG35"/>
    <mergeCell ref="CB37:CI37"/>
    <mergeCell ref="BC53:BI53"/>
    <mergeCell ref="CC1:DG1"/>
    <mergeCell ref="CC2:DG2"/>
    <mergeCell ref="CC3:DG3"/>
    <mergeCell ref="CC4:DG4"/>
    <mergeCell ref="CD8:CF8"/>
    <mergeCell ref="CI8:CS8"/>
    <mergeCell ref="BC37:BI37"/>
    <mergeCell ref="CC5:DG5"/>
    <mergeCell ref="CC6:CM6"/>
    <mergeCell ref="CO6:DG6"/>
    <mergeCell ref="CC7:CM7"/>
    <mergeCell ref="CO7:DG7"/>
    <mergeCell ref="CV8:CX8"/>
    <mergeCell ref="CT11:DG12"/>
    <mergeCell ref="CT16:DG16"/>
    <mergeCell ref="CT18:DG18"/>
    <mergeCell ref="BC40:BI40"/>
    <mergeCell ref="CB40:CI40"/>
    <mergeCell ref="CJ40:CQ40"/>
    <mergeCell ref="BW11:BY11"/>
    <mergeCell ref="CT8:CU8"/>
    <mergeCell ref="CZ25:DG25"/>
    <mergeCell ref="CR24:CY24"/>
    <mergeCell ref="CR53:CY53"/>
    <mergeCell ref="CZ53:DG53"/>
    <mergeCell ref="BT42:BW42"/>
    <mergeCell ref="BX42:CA42"/>
    <mergeCell ref="CB42:CI42"/>
    <mergeCell ref="CJ42:CQ42"/>
    <mergeCell ref="CR42:CY42"/>
    <mergeCell ref="CJ34:CQ34"/>
    <mergeCell ref="A88:AW88"/>
    <mergeCell ref="AX53:BB53"/>
    <mergeCell ref="CB83:CI84"/>
    <mergeCell ref="CJ83:CQ84"/>
    <mergeCell ref="CR83:CY84"/>
    <mergeCell ref="CJ36:CQ36"/>
    <mergeCell ref="CR36:CY36"/>
    <mergeCell ref="CZ36:DG36"/>
    <mergeCell ref="A51:AW51"/>
    <mergeCell ref="AX51:BB51"/>
    <mergeCell ref="BC51:BI51"/>
    <mergeCell ref="BJ51:BS51"/>
    <mergeCell ref="BT51:BW51"/>
    <mergeCell ref="BX51:CA51"/>
    <mergeCell ref="CB51:CI51"/>
    <mergeCell ref="CJ51:CQ51"/>
    <mergeCell ref="CR51:CY51"/>
    <mergeCell ref="CZ51:DG51"/>
    <mergeCell ref="CZ48:DG50"/>
    <mergeCell ref="CB44:CI47"/>
    <mergeCell ref="CJ44:CQ47"/>
    <mergeCell ref="CR44:CY47"/>
    <mergeCell ref="CZ44:DG47"/>
    <mergeCell ref="A34:AW37"/>
    <mergeCell ref="AX34:BB37"/>
    <mergeCell ref="BJ41:BS41"/>
    <mergeCell ref="BT41:BW41"/>
    <mergeCell ref="BX41:CA41"/>
    <mergeCell ref="CJ41:CQ41"/>
    <mergeCell ref="CR41:CY41"/>
    <mergeCell ref="CZ41:DG41"/>
    <mergeCell ref="CZ54:DG55"/>
    <mergeCell ref="CZ42:DG42"/>
    <mergeCell ref="A41:AW43"/>
    <mergeCell ref="AX41:BB43"/>
    <mergeCell ref="BC41:BI43"/>
    <mergeCell ref="CJ43:CQ43"/>
    <mergeCell ref="CZ43:DG43"/>
    <mergeCell ref="CR43:CY43"/>
    <mergeCell ref="BJ42:BS42"/>
    <mergeCell ref="CJ37:CQ37"/>
    <mergeCell ref="A38:AW38"/>
    <mergeCell ref="CJ61:CQ61"/>
    <mergeCell ref="CR61:CY61"/>
    <mergeCell ref="CZ61:DG61"/>
    <mergeCell ref="A60:AW64"/>
    <mergeCell ref="AX59:BB64"/>
    <mergeCell ref="BC59:BI64"/>
    <mergeCell ref="BJ62:BS62"/>
    <mergeCell ref="BT62:BW62"/>
    <mergeCell ref="BX62:CA62"/>
    <mergeCell ref="CB62:CI62"/>
    <mergeCell ref="CJ62:CQ62"/>
    <mergeCell ref="CR62:CY62"/>
    <mergeCell ref="CZ62:DG62"/>
    <mergeCell ref="BJ63:BS63"/>
    <mergeCell ref="BT63:BW63"/>
    <mergeCell ref="BX63:CA63"/>
    <mergeCell ref="CR59:CY60"/>
    <mergeCell ref="CZ59:DG60"/>
    <mergeCell ref="CZ64:DG64"/>
    <mergeCell ref="CR64:CY64"/>
    <mergeCell ref="CJ64:CQ64"/>
    <mergeCell ref="CB56:CI56"/>
    <mergeCell ref="CZ56:DG56"/>
    <mergeCell ref="BJ57:BS57"/>
    <mergeCell ref="BT57:BW57"/>
    <mergeCell ref="BX57:CA57"/>
    <mergeCell ref="CB57:CI57"/>
    <mergeCell ref="CJ57:CQ57"/>
    <mergeCell ref="CR57:CY57"/>
    <mergeCell ref="CZ57:DG57"/>
    <mergeCell ref="A56:AW58"/>
    <mergeCell ref="AX56:BB58"/>
    <mergeCell ref="BC56:BI58"/>
    <mergeCell ref="CJ58:CQ58"/>
    <mergeCell ref="CB65:CI65"/>
    <mergeCell ref="CJ65:CQ65"/>
    <mergeCell ref="CR65:CY65"/>
    <mergeCell ref="CZ65:DG65"/>
    <mergeCell ref="CR58:CY58"/>
    <mergeCell ref="CZ58:DG58"/>
    <mergeCell ref="CB63:CI63"/>
    <mergeCell ref="CJ63:CQ63"/>
    <mergeCell ref="BJ65:BS65"/>
    <mergeCell ref="BT65:BW65"/>
    <mergeCell ref="BX65:CA65"/>
    <mergeCell ref="CR63:CY63"/>
    <mergeCell ref="CZ63:DG63"/>
    <mergeCell ref="BJ61:BS61"/>
    <mergeCell ref="BT61:BW61"/>
    <mergeCell ref="BX61:CA61"/>
    <mergeCell ref="CB61:CI61"/>
    <mergeCell ref="CR75:CY77"/>
    <mergeCell ref="AX74:BB74"/>
    <mergeCell ref="BC74:BI74"/>
    <mergeCell ref="CJ74:CQ74"/>
    <mergeCell ref="CR74:CY74"/>
    <mergeCell ref="CZ74:DG74"/>
    <mergeCell ref="CB74:CI74"/>
    <mergeCell ref="BJ88:BS88"/>
    <mergeCell ref="CB80:CI80"/>
    <mergeCell ref="CJ89:CQ89"/>
    <mergeCell ref="CR89:CY89"/>
    <mergeCell ref="CR90:CY90"/>
    <mergeCell ref="CZ90:DG90"/>
    <mergeCell ref="BT88:BW88"/>
    <mergeCell ref="BX88:CA88"/>
    <mergeCell ref="CB88:CI88"/>
    <mergeCell ref="CJ88:CQ88"/>
    <mergeCell ref="CZ83:DG84"/>
    <mergeCell ref="CB75:CI77"/>
    <mergeCell ref="CJ75:CQ77"/>
    <mergeCell ref="BJ74:BS74"/>
    <mergeCell ref="BT74:BW74"/>
    <mergeCell ref="BX74:CA74"/>
    <mergeCell ref="BX83:CA84"/>
    <mergeCell ref="BJ78:BS78"/>
    <mergeCell ref="BT78:BW78"/>
    <mergeCell ref="BX78:CA78"/>
    <mergeCell ref="BJ82:BS82"/>
    <mergeCell ref="BT82:BW82"/>
    <mergeCell ref="BX82:CA82"/>
    <mergeCell ref="CR78:CY78"/>
    <mergeCell ref="CB78:CI78"/>
    <mergeCell ref="CB101:CI102"/>
    <mergeCell ref="BJ103:BS103"/>
    <mergeCell ref="CJ91:CQ91"/>
    <mergeCell ref="CR91:CY91"/>
    <mergeCell ref="CZ91:DG91"/>
    <mergeCell ref="A89:AW89"/>
    <mergeCell ref="BJ89:BS89"/>
    <mergeCell ref="BT89:BW89"/>
    <mergeCell ref="BX89:CA89"/>
    <mergeCell ref="CB89:CI89"/>
    <mergeCell ref="CZ89:DG89"/>
    <mergeCell ref="A90:AW90"/>
    <mergeCell ref="BJ90:BS90"/>
    <mergeCell ref="BT90:BW90"/>
    <mergeCell ref="BX90:CA90"/>
    <mergeCell ref="CB90:CI90"/>
    <mergeCell ref="CJ90:CQ90"/>
    <mergeCell ref="BX190:CA190"/>
    <mergeCell ref="BX167:CA167"/>
    <mergeCell ref="CB167:CI167"/>
    <mergeCell ref="A97:AW97"/>
    <mergeCell ref="CZ180:DF180"/>
    <mergeCell ref="BC92:BI94"/>
    <mergeCell ref="A172:AW172"/>
    <mergeCell ref="BJ172:BS172"/>
    <mergeCell ref="BT172:BW172"/>
    <mergeCell ref="BX172:CA172"/>
    <mergeCell ref="CB172:CI172"/>
    <mergeCell ref="CJ172:CQ172"/>
    <mergeCell ref="CR172:CY172"/>
    <mergeCell ref="CZ172:DF172"/>
    <mergeCell ref="AX172:BB173"/>
    <mergeCell ref="BC172:BI173"/>
    <mergeCell ref="A170:AW170"/>
    <mergeCell ref="CR150:CY151"/>
    <mergeCell ref="CB110:CI111"/>
    <mergeCell ref="CJ110:CQ111"/>
    <mergeCell ref="CZ104:DG104"/>
    <mergeCell ref="A167:AW167"/>
    <mergeCell ref="BJ167:BS167"/>
    <mergeCell ref="BT167:BW167"/>
    <mergeCell ref="CJ167:CQ167"/>
    <mergeCell ref="CR165:CY165"/>
    <mergeCell ref="CZ165:DF165"/>
    <mergeCell ref="AX165:BB166"/>
    <mergeCell ref="CR109:CY109"/>
    <mergeCell ref="CJ120:CQ120"/>
    <mergeCell ref="CJ101:CQ102"/>
    <mergeCell ref="CR94:CY94"/>
    <mergeCell ref="A93:AW93"/>
    <mergeCell ref="BJ93:BS93"/>
    <mergeCell ref="BT93:BW93"/>
    <mergeCell ref="BX93:CA93"/>
    <mergeCell ref="CB93:CI93"/>
    <mergeCell ref="CJ93:CQ93"/>
    <mergeCell ref="CR93:CY93"/>
    <mergeCell ref="CZ93:DG93"/>
    <mergeCell ref="A168:AW168"/>
    <mergeCell ref="BJ168:BS168"/>
    <mergeCell ref="BT168:BW168"/>
    <mergeCell ref="BX168:CA168"/>
    <mergeCell ref="CB168:CI168"/>
    <mergeCell ref="CJ168:CQ168"/>
    <mergeCell ref="CR168:CY168"/>
    <mergeCell ref="CZ168:DF168"/>
    <mergeCell ref="A174:AW174"/>
    <mergeCell ref="AX174:BB175"/>
    <mergeCell ref="CR114:CY115"/>
    <mergeCell ref="CR118:CY119"/>
    <mergeCell ref="CR120:CY120"/>
    <mergeCell ref="CR110:CY111"/>
    <mergeCell ref="CR121:CY123"/>
    <mergeCell ref="CB106:CI106"/>
    <mergeCell ref="CJ106:CQ106"/>
    <mergeCell ref="CR106:CY106"/>
    <mergeCell ref="CZ106:DG106"/>
    <mergeCell ref="AX103:BB106"/>
    <mergeCell ref="BC103:BI106"/>
    <mergeCell ref="A100:AW100"/>
    <mergeCell ref="A105:AW105"/>
    <mergeCell ref="BJ105:BS105"/>
    <mergeCell ref="CB203:CI203"/>
    <mergeCell ref="CJ203:CQ203"/>
    <mergeCell ref="CR203:CY203"/>
    <mergeCell ref="CZ203:DG203"/>
    <mergeCell ref="BJ213:BS213"/>
    <mergeCell ref="BT213:BW213"/>
    <mergeCell ref="BX213:CA213"/>
    <mergeCell ref="CB213:CI213"/>
    <mergeCell ref="CJ213:CQ213"/>
    <mergeCell ref="CR213:CY213"/>
    <mergeCell ref="CZ213:DG213"/>
    <mergeCell ref="AX213:BB214"/>
    <mergeCell ref="BC213:BI214"/>
    <mergeCell ref="CR214:CY214"/>
    <mergeCell ref="CB214:CI214"/>
    <mergeCell ref="CJ214:CQ214"/>
    <mergeCell ref="BX199:CA199"/>
    <mergeCell ref="CZ201:DF201"/>
    <mergeCell ref="CB206:CI207"/>
    <mergeCell ref="CJ206:CQ207"/>
    <mergeCell ref="CR206:CY207"/>
    <mergeCell ref="CZ210:DG210"/>
    <mergeCell ref="AX211:BB212"/>
    <mergeCell ref="CJ165:CQ165"/>
    <mergeCell ref="BT103:BW103"/>
    <mergeCell ref="BX103:CA103"/>
    <mergeCell ref="CB103:CI103"/>
    <mergeCell ref="CB199:CI199"/>
    <mergeCell ref="CJ199:CQ199"/>
    <mergeCell ref="CR199:CY199"/>
    <mergeCell ref="CZ199:DF199"/>
    <mergeCell ref="A204:AW204"/>
    <mergeCell ref="BJ204:BS204"/>
    <mergeCell ref="BT204:BW204"/>
    <mergeCell ref="BX204:CA204"/>
    <mergeCell ref="CB204:CI204"/>
    <mergeCell ref="CJ204:CQ204"/>
    <mergeCell ref="CR204:CY204"/>
    <mergeCell ref="CZ204:DG204"/>
    <mergeCell ref="A187:AW187"/>
    <mergeCell ref="BJ187:BS187"/>
    <mergeCell ref="BT187:BW187"/>
    <mergeCell ref="BX187:CA187"/>
    <mergeCell ref="CB187:CI187"/>
    <mergeCell ref="CJ187:CQ187"/>
    <mergeCell ref="CR187:CY187"/>
    <mergeCell ref="CZ187:DF187"/>
    <mergeCell ref="AX186:BB187"/>
    <mergeCell ref="BC186:BI187"/>
    <mergeCell ref="A191:AW191"/>
    <mergeCell ref="BJ191:BS191"/>
    <mergeCell ref="BT191:BW191"/>
    <mergeCell ref="BJ203:BS203"/>
    <mergeCell ref="BT203:BW203"/>
    <mergeCell ref="BX203:CA203"/>
    <mergeCell ref="A179:AW179"/>
    <mergeCell ref="BJ179:BS179"/>
    <mergeCell ref="BT179:BW179"/>
    <mergeCell ref="BX179:CA179"/>
    <mergeCell ref="CB179:CI179"/>
    <mergeCell ref="CJ179:CQ179"/>
    <mergeCell ref="CR179:CY179"/>
    <mergeCell ref="CZ179:DF179"/>
    <mergeCell ref="A138:AW138"/>
    <mergeCell ref="BJ138:BS138"/>
    <mergeCell ref="BT138:BW138"/>
    <mergeCell ref="BX138:CA138"/>
    <mergeCell ref="CB138:CI138"/>
    <mergeCell ref="CJ138:CQ138"/>
    <mergeCell ref="CR138:CY138"/>
    <mergeCell ref="CZ138:DG138"/>
    <mergeCell ref="AX136:BB138"/>
    <mergeCell ref="BC136:BI138"/>
    <mergeCell ref="A161:AW161"/>
    <mergeCell ref="BJ161:BS161"/>
    <mergeCell ref="BT161:BW161"/>
    <mergeCell ref="BX161:CA161"/>
    <mergeCell ref="CB161:CI161"/>
    <mergeCell ref="CJ161:CQ161"/>
    <mergeCell ref="CR161:CY161"/>
    <mergeCell ref="A165:AW165"/>
    <mergeCell ref="BJ165:BS165"/>
    <mergeCell ref="BT165:BW165"/>
    <mergeCell ref="CR170:CY170"/>
    <mergeCell ref="CZ170:DF170"/>
    <mergeCell ref="BC174:BI175"/>
    <mergeCell ref="BC165:BI166"/>
    <mergeCell ref="A79:AW79"/>
    <mergeCell ref="BJ79:BS79"/>
    <mergeCell ref="BT79:BW79"/>
    <mergeCell ref="BX79:CA79"/>
    <mergeCell ref="CB79:CI79"/>
    <mergeCell ref="CJ79:CQ79"/>
    <mergeCell ref="CR79:CY79"/>
    <mergeCell ref="CZ79:DG79"/>
    <mergeCell ref="AX79:BB82"/>
    <mergeCell ref="BC79:BI82"/>
    <mergeCell ref="A81:AW81"/>
    <mergeCell ref="BJ81:BS81"/>
    <mergeCell ref="BT81:BW81"/>
    <mergeCell ref="BX81:CA81"/>
    <mergeCell ref="CB81:CI81"/>
    <mergeCell ref="CJ81:CQ81"/>
    <mergeCell ref="CR81:CY81"/>
    <mergeCell ref="CZ81:DG81"/>
    <mergeCell ref="A80:AW80"/>
    <mergeCell ref="BJ80:BS80"/>
    <mergeCell ref="BT80:BW80"/>
    <mergeCell ref="BX80:CA80"/>
    <mergeCell ref="CZ80:DG80"/>
    <mergeCell ref="A87:AW87"/>
    <mergeCell ref="BJ87:BS87"/>
    <mergeCell ref="BT87:BW87"/>
    <mergeCell ref="BX87:CA87"/>
    <mergeCell ref="CB87:CI87"/>
    <mergeCell ref="CJ87:CQ87"/>
    <mergeCell ref="CR87:CY87"/>
    <mergeCell ref="CZ87:DG87"/>
    <mergeCell ref="AX83:BB87"/>
    <mergeCell ref="BC83:BI87"/>
    <mergeCell ref="A86:AW86"/>
    <mergeCell ref="BJ86:BS86"/>
    <mergeCell ref="BT86:BW86"/>
    <mergeCell ref="BX86:CA86"/>
    <mergeCell ref="CB86:CI86"/>
    <mergeCell ref="CJ86:CQ86"/>
    <mergeCell ref="CR86:CY86"/>
    <mergeCell ref="CZ86:DG86"/>
    <mergeCell ref="A85:AW85"/>
    <mergeCell ref="BJ85:BS85"/>
    <mergeCell ref="CR88:CY88"/>
    <mergeCell ref="CZ161:DG161"/>
    <mergeCell ref="AX161:BB164"/>
    <mergeCell ref="BC161:BI164"/>
    <mergeCell ref="BJ134:BS134"/>
    <mergeCell ref="BT134:BW134"/>
    <mergeCell ref="BX134:CA134"/>
    <mergeCell ref="A92:AW92"/>
    <mergeCell ref="BJ92:BS92"/>
    <mergeCell ref="BT92:BW92"/>
    <mergeCell ref="BX92:CA92"/>
    <mergeCell ref="CB92:CI92"/>
    <mergeCell ref="CJ92:CQ92"/>
    <mergeCell ref="CR92:CY92"/>
    <mergeCell ref="CZ92:DG92"/>
    <mergeCell ref="AX92:BB94"/>
    <mergeCell ref="AX176:BB177"/>
    <mergeCell ref="BC176:BI177"/>
    <mergeCell ref="A169:AW169"/>
    <mergeCell ref="BJ169:BS169"/>
    <mergeCell ref="BT169:BW169"/>
    <mergeCell ref="BX169:CA169"/>
    <mergeCell ref="CB169:CI169"/>
    <mergeCell ref="CJ169:CQ169"/>
    <mergeCell ref="CR169:CY169"/>
    <mergeCell ref="CZ169:DF169"/>
    <mergeCell ref="A96:AW96"/>
    <mergeCell ref="CZ100:DG100"/>
    <mergeCell ref="A98:AW98"/>
    <mergeCell ref="BJ98:BS98"/>
    <mergeCell ref="BX165:CA165"/>
    <mergeCell ref="CB165:CI165"/>
    <mergeCell ref="CR100:CY100"/>
    <mergeCell ref="A164:AW164"/>
    <mergeCell ref="BX164:CA164"/>
    <mergeCell ref="CZ103:DG103"/>
    <mergeCell ref="BJ97:BS97"/>
    <mergeCell ref="BT97:BW97"/>
    <mergeCell ref="BX97:CA97"/>
    <mergeCell ref="CB97:CI97"/>
    <mergeCell ref="CJ97:CQ97"/>
    <mergeCell ref="CR97:CY97"/>
    <mergeCell ref="CZ97:DG97"/>
    <mergeCell ref="CJ98:CQ98"/>
    <mergeCell ref="CR98:CY98"/>
    <mergeCell ref="CZ98:DG98"/>
    <mergeCell ref="BT98:BW98"/>
    <mergeCell ref="BX98:CA98"/>
    <mergeCell ref="CB98:CI98"/>
    <mergeCell ref="BT105:BW105"/>
    <mergeCell ref="BX105:CA105"/>
    <mergeCell ref="CB105:CI105"/>
    <mergeCell ref="CJ105:CQ105"/>
    <mergeCell ref="CR105:CY105"/>
    <mergeCell ref="CZ105:DG105"/>
    <mergeCell ref="A104:AW104"/>
    <mergeCell ref="BJ104:BS104"/>
    <mergeCell ref="BT104:BW104"/>
    <mergeCell ref="BX104:CA104"/>
    <mergeCell ref="CB104:CI104"/>
    <mergeCell ref="CJ104:CQ104"/>
    <mergeCell ref="CR104:CY104"/>
    <mergeCell ref="AX101:BB102"/>
    <mergeCell ref="BC101:BI102"/>
    <mergeCell ref="A99:AW99"/>
    <mergeCell ref="BJ99:BS99"/>
    <mergeCell ref="BT99:BW99"/>
    <mergeCell ref="BX99:CA99"/>
    <mergeCell ref="CB99:CI99"/>
    <mergeCell ref="CJ99:CQ99"/>
    <mergeCell ref="CR99:CY99"/>
    <mergeCell ref="CZ99:DG99"/>
    <mergeCell ref="AX99:BB100"/>
    <mergeCell ref="BC99:BI100"/>
    <mergeCell ref="BT85:BW85"/>
    <mergeCell ref="BX85:CA85"/>
    <mergeCell ref="CB85:CI85"/>
    <mergeCell ref="CJ85:CQ85"/>
    <mergeCell ref="CR85:CY85"/>
    <mergeCell ref="CZ85:DG85"/>
    <mergeCell ref="CJ80:CQ80"/>
    <mergeCell ref="CR80:CY80"/>
    <mergeCell ref="CZ88:DG88"/>
    <mergeCell ref="BX95:CA95"/>
    <mergeCell ref="BJ96:BS96"/>
    <mergeCell ref="BT96:BW96"/>
    <mergeCell ref="BX96:CA96"/>
    <mergeCell ref="CB96:CI96"/>
    <mergeCell ref="CJ96:CQ96"/>
    <mergeCell ref="CR96:CY96"/>
    <mergeCell ref="CZ96:DG96"/>
    <mergeCell ref="BJ100:BS100"/>
    <mergeCell ref="BT100:BW100"/>
    <mergeCell ref="BX100:CA100"/>
    <mergeCell ref="CB100:CI100"/>
    <mergeCell ref="CJ100:CQ100"/>
    <mergeCell ref="DR176:EA176"/>
    <mergeCell ref="DL84:EI84"/>
    <mergeCell ref="A163:AW163"/>
    <mergeCell ref="BJ163:BS163"/>
    <mergeCell ref="BT163:BW163"/>
    <mergeCell ref="BX163:CA163"/>
    <mergeCell ref="CB163:CI163"/>
    <mergeCell ref="CJ163:CQ163"/>
    <mergeCell ref="CR163:CY163"/>
    <mergeCell ref="CZ163:DG163"/>
    <mergeCell ref="A162:AW162"/>
    <mergeCell ref="BJ162:BS162"/>
    <mergeCell ref="BT162:BW162"/>
    <mergeCell ref="BX162:CA162"/>
    <mergeCell ref="CB162:CI162"/>
    <mergeCell ref="CJ162:CQ162"/>
    <mergeCell ref="CR162:CY162"/>
    <mergeCell ref="CZ162:DG162"/>
    <mergeCell ref="BT95:BW95"/>
    <mergeCell ref="CB134:CI134"/>
    <mergeCell ref="CJ134:CQ134"/>
    <mergeCell ref="CR134:CY134"/>
    <mergeCell ref="CZ134:DG134"/>
    <mergeCell ref="AX134:BB135"/>
    <mergeCell ref="BC134:BI135"/>
    <mergeCell ref="AX97:BB98"/>
    <mergeCell ref="BC97:BI98"/>
    <mergeCell ref="BJ95:BS95"/>
    <mergeCell ref="CR95:CY95"/>
    <mergeCell ref="CZ95:DG95"/>
    <mergeCell ref="AX95:BB96"/>
    <mergeCell ref="BC95:BI96"/>
  </mergeCells>
  <phoneticPr fontId="0" type="noConversion"/>
  <pageMargins left="0" right="0" top="0.39370078740157483" bottom="0.39370078740157483" header="0" footer="0"/>
  <pageSetup paperSize="9" scale="75" orientation="landscape" r:id="rId1"/>
  <headerFooter alignWithMargins="0"/>
  <rowBreaks count="2" manualBreakCount="2">
    <brk id="93" max="16383" man="1"/>
    <brk id="1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I24" sqref="I24"/>
    </sheetView>
  </sheetViews>
  <sheetFormatPr defaultRowHeight="12.75" x14ac:dyDescent="0.2"/>
  <cols>
    <col min="1" max="1" width="3.28515625" customWidth="1"/>
    <col min="2" max="2" width="7.28515625" customWidth="1"/>
    <col min="3" max="3" width="25.42578125" customWidth="1"/>
    <col min="5" max="5" width="11.42578125" customWidth="1"/>
    <col min="6" max="6" width="12.140625" customWidth="1"/>
    <col min="7" max="7" width="15.85546875" customWidth="1"/>
  </cols>
  <sheetData>
    <row r="2" spans="2:7" ht="15.75" x14ac:dyDescent="0.25">
      <c r="B2" s="459" t="s">
        <v>626</v>
      </c>
      <c r="C2" s="455"/>
      <c r="D2" s="455"/>
      <c r="E2" s="455"/>
      <c r="F2" s="455"/>
      <c r="G2" s="455"/>
    </row>
    <row r="3" spans="2:7" ht="15.75" thickBot="1" x14ac:dyDescent="0.3">
      <c r="B3" s="62"/>
    </row>
    <row r="4" spans="2:7" ht="45.75" thickBot="1" x14ac:dyDescent="0.25">
      <c r="B4" s="63" t="s">
        <v>546</v>
      </c>
      <c r="C4" s="64" t="s">
        <v>627</v>
      </c>
      <c r="D4" s="64" t="s">
        <v>628</v>
      </c>
      <c r="E4" s="64" t="s">
        <v>629</v>
      </c>
      <c r="F4" s="64" t="s">
        <v>630</v>
      </c>
      <c r="G4" s="64" t="s">
        <v>631</v>
      </c>
    </row>
    <row r="5" spans="2:7" ht="15.75" thickBot="1" x14ac:dyDescent="0.25">
      <c r="B5" s="65">
        <v>1</v>
      </c>
      <c r="C5" s="67">
        <v>2</v>
      </c>
      <c r="D5" s="67">
        <v>3</v>
      </c>
      <c r="E5" s="67">
        <v>4</v>
      </c>
      <c r="F5" s="67">
        <v>5</v>
      </c>
      <c r="G5" s="67">
        <v>6</v>
      </c>
    </row>
    <row r="6" spans="2:7" ht="30.75" thickBot="1" x14ac:dyDescent="0.25">
      <c r="B6" s="65">
        <v>1</v>
      </c>
      <c r="C6" s="67" t="s">
        <v>632</v>
      </c>
      <c r="D6" s="98">
        <v>7</v>
      </c>
      <c r="E6" s="98"/>
      <c r="F6" s="98">
        <v>1450</v>
      </c>
      <c r="G6" s="67">
        <v>60122</v>
      </c>
    </row>
    <row r="7" spans="2:7" ht="30.75" thickBot="1" x14ac:dyDescent="0.25">
      <c r="B7" s="65">
        <v>2</v>
      </c>
      <c r="C7" s="67" t="s">
        <v>633</v>
      </c>
      <c r="D7" s="98">
        <v>6</v>
      </c>
      <c r="E7" s="98">
        <v>11</v>
      </c>
      <c r="F7" s="98">
        <v>207</v>
      </c>
      <c r="G7" s="67">
        <f t="shared" ref="G7:G9" si="0">(D7*E7*F7)</f>
        <v>13662</v>
      </c>
    </row>
    <row r="8" spans="2:7" ht="30.75" thickBot="1" x14ac:dyDescent="0.25">
      <c r="B8" s="65">
        <v>3</v>
      </c>
      <c r="C8" s="67" t="s">
        <v>634</v>
      </c>
      <c r="D8" s="98">
        <v>7</v>
      </c>
      <c r="E8" s="98">
        <v>12</v>
      </c>
      <c r="F8" s="98">
        <v>124</v>
      </c>
      <c r="G8" s="67">
        <f>(D8*E8*F8)</f>
        <v>10416</v>
      </c>
    </row>
    <row r="9" spans="2:7" ht="15.75" thickBot="1" x14ac:dyDescent="0.25">
      <c r="B9" s="71">
        <v>4</v>
      </c>
      <c r="C9" s="70" t="s">
        <v>635</v>
      </c>
      <c r="D9" s="98">
        <v>7</v>
      </c>
      <c r="E9" s="98"/>
      <c r="F9" s="98"/>
      <c r="G9" s="67">
        <f t="shared" si="0"/>
        <v>0</v>
      </c>
    </row>
    <row r="10" spans="2:7" ht="15.75" thickBot="1" x14ac:dyDescent="0.25">
      <c r="B10" s="71">
        <v>5</v>
      </c>
      <c r="C10" s="70" t="s">
        <v>636</v>
      </c>
      <c r="D10" s="98"/>
      <c r="E10" s="98">
        <v>12</v>
      </c>
      <c r="F10" s="98">
        <v>8900</v>
      </c>
      <c r="G10" s="67">
        <f>F10*E10</f>
        <v>106800</v>
      </c>
    </row>
    <row r="11" spans="2:7" ht="15.75" thickBot="1" x14ac:dyDescent="0.25">
      <c r="B11" s="71">
        <v>6</v>
      </c>
      <c r="C11" s="70" t="s">
        <v>637</v>
      </c>
      <c r="D11" s="98"/>
      <c r="E11" s="98"/>
      <c r="F11" s="70"/>
      <c r="G11" s="67"/>
    </row>
    <row r="12" spans="2:7" ht="15.75" thickBot="1" x14ac:dyDescent="0.25">
      <c r="B12" s="71"/>
      <c r="C12" s="67" t="s">
        <v>566</v>
      </c>
      <c r="D12" s="67" t="s">
        <v>551</v>
      </c>
      <c r="E12" s="67" t="s">
        <v>551</v>
      </c>
      <c r="F12" s="67" t="s">
        <v>551</v>
      </c>
      <c r="G12" s="99">
        <f>SUM(G6:G11)</f>
        <v>191000</v>
      </c>
    </row>
  </sheetData>
  <mergeCells count="1">
    <mergeCell ref="B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O22" sqref="O22"/>
    </sheetView>
  </sheetViews>
  <sheetFormatPr defaultRowHeight="12.75" x14ac:dyDescent="0.2"/>
  <cols>
    <col min="1" max="1" width="5.85546875" customWidth="1"/>
    <col min="2" max="2" width="20.140625" customWidth="1"/>
    <col min="3" max="3" width="14.42578125" customWidth="1"/>
    <col min="4" max="4" width="14.85546875" customWidth="1"/>
    <col min="5" max="5" width="22.7109375" customWidth="1"/>
  </cols>
  <sheetData>
    <row r="2" spans="1:5" ht="15.75" x14ac:dyDescent="0.25">
      <c r="A2" s="459" t="s">
        <v>638</v>
      </c>
      <c r="B2" s="455"/>
      <c r="C2" s="455"/>
      <c r="D2" s="455"/>
      <c r="E2" s="455"/>
    </row>
    <row r="3" spans="1:5" ht="15.75" thickBot="1" x14ac:dyDescent="0.3">
      <c r="A3" s="62"/>
    </row>
    <row r="4" spans="1:5" ht="45.75" thickBot="1" x14ac:dyDescent="0.25">
      <c r="A4" s="63" t="s">
        <v>546</v>
      </c>
      <c r="B4" s="64" t="s">
        <v>42</v>
      </c>
      <c r="C4" s="64" t="s">
        <v>639</v>
      </c>
      <c r="D4" s="64" t="s">
        <v>640</v>
      </c>
      <c r="E4" s="64" t="s">
        <v>641</v>
      </c>
    </row>
    <row r="5" spans="1:5" ht="15.75" thickBot="1" x14ac:dyDescent="0.25">
      <c r="A5" s="65">
        <v>1</v>
      </c>
      <c r="B5" s="67">
        <v>2</v>
      </c>
      <c r="C5" s="67">
        <v>3</v>
      </c>
      <c r="D5" s="67">
        <v>4</v>
      </c>
      <c r="E5" s="67">
        <v>5</v>
      </c>
    </row>
    <row r="6" spans="1:5" ht="15.75" thickBot="1" x14ac:dyDescent="0.25">
      <c r="A6" s="65"/>
      <c r="B6" s="67" t="s">
        <v>642</v>
      </c>
      <c r="C6" s="69">
        <v>102201.25786100001</v>
      </c>
      <c r="D6" s="67">
        <v>6.36</v>
      </c>
      <c r="E6" s="99">
        <f>C6*D6</f>
        <v>649999.99999596004</v>
      </c>
    </row>
    <row r="7" spans="1:5" ht="15.75" thickBot="1" x14ac:dyDescent="0.25">
      <c r="A7" s="65"/>
      <c r="B7" s="67" t="s">
        <v>643</v>
      </c>
      <c r="C7" s="69">
        <v>649.83318099999997</v>
      </c>
      <c r="D7" s="67">
        <v>2637.6</v>
      </c>
      <c r="E7" s="99">
        <f t="shared" ref="E7:E13" si="0">C7*D7</f>
        <v>1713999.9982055998</v>
      </c>
    </row>
    <row r="8" spans="1:5" ht="30.75" thickBot="1" x14ac:dyDescent="0.25">
      <c r="A8" s="65"/>
      <c r="B8" s="67" t="s">
        <v>644</v>
      </c>
      <c r="C8" s="67">
        <v>1140</v>
      </c>
      <c r="D8" s="67">
        <v>100.32</v>
      </c>
      <c r="E8" s="99">
        <f t="shared" si="0"/>
        <v>114364.79999999999</v>
      </c>
    </row>
    <row r="9" spans="1:5" ht="30.75" thickBot="1" x14ac:dyDescent="0.25">
      <c r="A9" s="65"/>
      <c r="B9" s="67" t="s">
        <v>645</v>
      </c>
      <c r="C9" s="67">
        <v>1752.1198850000001</v>
      </c>
      <c r="D9" s="67">
        <v>258.58</v>
      </c>
      <c r="E9" s="99">
        <f t="shared" si="0"/>
        <v>453063.15986329998</v>
      </c>
    </row>
    <row r="10" spans="1:5" ht="15.75" thickBot="1" x14ac:dyDescent="0.25">
      <c r="A10" s="65"/>
      <c r="B10" s="67" t="s">
        <v>646</v>
      </c>
      <c r="C10" s="67">
        <v>2517.8168467700002</v>
      </c>
      <c r="D10" s="67">
        <v>144.36000000000001</v>
      </c>
      <c r="E10" s="99">
        <f t="shared" si="0"/>
        <v>363472.03999971726</v>
      </c>
    </row>
    <row r="11" spans="1:5" ht="30.75" thickBot="1" x14ac:dyDescent="0.25">
      <c r="A11" s="65"/>
      <c r="B11" s="67" t="s">
        <v>647</v>
      </c>
      <c r="C11" s="67">
        <v>220</v>
      </c>
      <c r="D11" s="67">
        <v>170</v>
      </c>
      <c r="E11" s="99">
        <f t="shared" si="0"/>
        <v>37400</v>
      </c>
    </row>
    <row r="12" spans="1:5" ht="75.75" thickBot="1" x14ac:dyDescent="0.25">
      <c r="A12" s="71"/>
      <c r="B12" s="70" t="s">
        <v>648</v>
      </c>
      <c r="C12" s="98">
        <v>68</v>
      </c>
      <c r="D12" s="98">
        <v>972.24</v>
      </c>
      <c r="E12" s="99">
        <f t="shared" si="0"/>
        <v>66112.320000000007</v>
      </c>
    </row>
    <row r="13" spans="1:5" ht="75.75" thickBot="1" x14ac:dyDescent="0.25">
      <c r="A13" s="71"/>
      <c r="B13" s="70" t="s">
        <v>649</v>
      </c>
      <c r="C13" s="98">
        <v>10.360858</v>
      </c>
      <c r="D13" s="98">
        <v>1292.1400000000001</v>
      </c>
      <c r="E13" s="99">
        <f t="shared" si="0"/>
        <v>13387.679056120001</v>
      </c>
    </row>
    <row r="14" spans="1:5" ht="15.75" thickBot="1" x14ac:dyDescent="0.25">
      <c r="A14" s="71"/>
      <c r="B14" s="67" t="s">
        <v>566</v>
      </c>
      <c r="C14" s="70"/>
      <c r="D14" s="67" t="s">
        <v>551</v>
      </c>
      <c r="E14" s="68">
        <f>SUM(E6:E13)</f>
        <v>3411799.9971206971</v>
      </c>
    </row>
  </sheetData>
  <mergeCells count="1">
    <mergeCell ref="A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H24" sqref="H24"/>
    </sheetView>
  </sheetViews>
  <sheetFormatPr defaultRowHeight="12.75" x14ac:dyDescent="0.2"/>
  <cols>
    <col min="1" max="1" width="7" customWidth="1"/>
    <col min="2" max="2" width="18.85546875" customWidth="1"/>
    <col min="3" max="3" width="14.7109375" customWidth="1"/>
    <col min="4" max="4" width="13.140625" customWidth="1"/>
    <col min="5" max="5" width="16" customWidth="1"/>
  </cols>
  <sheetData>
    <row r="2" spans="1:5" ht="15.75" x14ac:dyDescent="0.25">
      <c r="A2" s="459" t="s">
        <v>650</v>
      </c>
      <c r="B2" s="455"/>
      <c r="C2" s="455"/>
      <c r="D2" s="455"/>
      <c r="E2" s="455"/>
    </row>
    <row r="3" spans="1:5" ht="15.75" x14ac:dyDescent="0.25">
      <c r="A3" s="459" t="s">
        <v>651</v>
      </c>
      <c r="B3" s="455"/>
      <c r="C3" s="455"/>
      <c r="D3" s="455"/>
      <c r="E3" s="455"/>
    </row>
    <row r="4" spans="1:5" ht="15.75" thickBot="1" x14ac:dyDescent="0.3">
      <c r="A4" s="62"/>
    </row>
    <row r="5" spans="1:5" ht="45.75" thickBot="1" x14ac:dyDescent="0.25">
      <c r="A5" s="63" t="s">
        <v>546</v>
      </c>
      <c r="B5" s="64" t="s">
        <v>627</v>
      </c>
      <c r="C5" s="64" t="s">
        <v>652</v>
      </c>
      <c r="D5" s="64" t="s">
        <v>653</v>
      </c>
      <c r="E5" s="64" t="s">
        <v>641</v>
      </c>
    </row>
    <row r="6" spans="1:5" ht="15.75" thickBot="1" x14ac:dyDescent="0.25">
      <c r="A6" s="65">
        <v>1</v>
      </c>
      <c r="B6" s="67">
        <v>2</v>
      </c>
      <c r="C6" s="67">
        <v>3</v>
      </c>
      <c r="D6" s="67">
        <v>4</v>
      </c>
      <c r="E6" s="67">
        <v>5</v>
      </c>
    </row>
    <row r="7" spans="1:5" ht="30.75" thickBot="1" x14ac:dyDescent="0.25">
      <c r="A7" s="71"/>
      <c r="B7" s="70" t="s">
        <v>654</v>
      </c>
      <c r="C7" s="70">
        <v>2</v>
      </c>
      <c r="D7" s="70">
        <v>0</v>
      </c>
      <c r="E7" s="68">
        <f>C7*D7</f>
        <v>0</v>
      </c>
    </row>
    <row r="8" spans="1:5" ht="15.75" thickBot="1" x14ac:dyDescent="0.25">
      <c r="A8" s="71"/>
      <c r="B8" s="70"/>
      <c r="C8" s="70">
        <v>3</v>
      </c>
      <c r="D8" s="70"/>
      <c r="E8" s="68"/>
    </row>
    <row r="9" spans="1:5" ht="15.75" thickBot="1" x14ac:dyDescent="0.25">
      <c r="A9" s="71"/>
      <c r="B9" s="67" t="s">
        <v>566</v>
      </c>
      <c r="C9" s="70"/>
      <c r="D9" s="70"/>
      <c r="E9" s="68">
        <f>E7</f>
        <v>0</v>
      </c>
    </row>
  </sheetData>
  <mergeCells count="2">
    <mergeCell ref="A2:E2"/>
    <mergeCell ref="A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workbookViewId="0">
      <selection activeCell="Q19" sqref="Q19"/>
    </sheetView>
  </sheetViews>
  <sheetFormatPr defaultRowHeight="12.75" x14ac:dyDescent="0.2"/>
  <cols>
    <col min="1" max="1" width="3.140625" customWidth="1"/>
    <col min="2" max="2" width="6.7109375" customWidth="1"/>
    <col min="3" max="3" width="31.140625" customWidth="1"/>
    <col min="4" max="4" width="15.42578125" customWidth="1"/>
    <col min="5" max="5" width="12" customWidth="1"/>
    <col min="6" max="6" width="14.85546875" customWidth="1"/>
    <col min="7" max="7" width="16.7109375" customWidth="1"/>
  </cols>
  <sheetData>
    <row r="2" spans="2:7" ht="15.75" x14ac:dyDescent="0.25">
      <c r="B2" s="459" t="s">
        <v>655</v>
      </c>
      <c r="C2" s="455"/>
      <c r="D2" s="455"/>
      <c r="E2" s="455"/>
      <c r="F2" s="455"/>
      <c r="G2" s="455"/>
    </row>
    <row r="3" spans="2:7" ht="15.75" x14ac:dyDescent="0.25">
      <c r="B3" s="459" t="s">
        <v>656</v>
      </c>
      <c r="C3" s="455"/>
      <c r="D3" s="455"/>
      <c r="E3" s="455"/>
      <c r="F3" s="455"/>
      <c r="G3" s="455"/>
    </row>
    <row r="4" spans="2:7" ht="15.75" thickBot="1" x14ac:dyDescent="0.3">
      <c r="B4" s="62"/>
    </row>
    <row r="5" spans="2:7" ht="45.75" thickBot="1" x14ac:dyDescent="0.25">
      <c r="B5" s="63" t="s">
        <v>546</v>
      </c>
      <c r="C5" s="64" t="s">
        <v>627</v>
      </c>
      <c r="D5" s="64" t="s">
        <v>657</v>
      </c>
      <c r="E5" s="64" t="s">
        <v>658</v>
      </c>
      <c r="F5" s="64" t="s">
        <v>659</v>
      </c>
      <c r="G5" s="64" t="s">
        <v>660</v>
      </c>
    </row>
    <row r="6" spans="2:7" ht="15" x14ac:dyDescent="0.2">
      <c r="B6" s="100">
        <v>1</v>
      </c>
      <c r="C6" s="101">
        <v>2</v>
      </c>
      <c r="D6" s="101">
        <v>3</v>
      </c>
      <c r="E6" s="101">
        <v>4</v>
      </c>
      <c r="F6" s="101">
        <v>5</v>
      </c>
      <c r="G6" s="101">
        <v>6</v>
      </c>
    </row>
    <row r="7" spans="2:7" ht="15" x14ac:dyDescent="0.2">
      <c r="B7" s="102">
        <v>1</v>
      </c>
      <c r="C7" s="103" t="s">
        <v>661</v>
      </c>
      <c r="D7" s="96" t="s">
        <v>662</v>
      </c>
      <c r="E7" s="96"/>
      <c r="F7" s="96"/>
      <c r="G7" s="104">
        <f>F7</f>
        <v>0</v>
      </c>
    </row>
    <row r="8" spans="2:7" ht="15" x14ac:dyDescent="0.2">
      <c r="B8" s="102">
        <v>2</v>
      </c>
      <c r="C8" s="103" t="s">
        <v>663</v>
      </c>
      <c r="D8" s="96" t="s">
        <v>662</v>
      </c>
      <c r="E8" s="96">
        <v>12</v>
      </c>
      <c r="F8" s="96">
        <v>3000</v>
      </c>
      <c r="G8" s="104">
        <f t="shared" ref="G8:G26" si="0">E8*F8</f>
        <v>36000</v>
      </c>
    </row>
    <row r="9" spans="2:7" ht="30" x14ac:dyDescent="0.2">
      <c r="B9" s="102">
        <v>3</v>
      </c>
      <c r="C9" s="103" t="s">
        <v>664</v>
      </c>
      <c r="D9" s="96" t="s">
        <v>662</v>
      </c>
      <c r="E9" s="96">
        <v>1</v>
      </c>
      <c r="F9" s="96"/>
      <c r="G9" s="104">
        <f t="shared" si="0"/>
        <v>0</v>
      </c>
    </row>
    <row r="10" spans="2:7" ht="15" x14ac:dyDescent="0.2">
      <c r="B10" s="102">
        <v>4</v>
      </c>
      <c r="C10" s="103" t="s">
        <v>665</v>
      </c>
      <c r="D10" s="96" t="s">
        <v>662</v>
      </c>
      <c r="E10" s="96"/>
      <c r="F10" s="96"/>
      <c r="G10" s="104">
        <f t="shared" si="0"/>
        <v>0</v>
      </c>
    </row>
    <row r="11" spans="2:7" ht="15" x14ac:dyDescent="0.2">
      <c r="B11" s="102">
        <v>5</v>
      </c>
      <c r="C11" s="103" t="s">
        <v>666</v>
      </c>
      <c r="D11" s="96" t="s">
        <v>662</v>
      </c>
      <c r="E11" s="96">
        <v>4</v>
      </c>
      <c r="F11" s="96">
        <v>5000</v>
      </c>
      <c r="G11" s="104">
        <f t="shared" si="0"/>
        <v>20000</v>
      </c>
    </row>
    <row r="12" spans="2:7" ht="15" x14ac:dyDescent="0.2">
      <c r="B12" s="102">
        <v>6</v>
      </c>
      <c r="C12" s="103" t="s">
        <v>667</v>
      </c>
      <c r="D12" s="96" t="s">
        <v>662</v>
      </c>
      <c r="E12" s="96">
        <v>1</v>
      </c>
      <c r="F12" s="96">
        <v>0</v>
      </c>
      <c r="G12" s="104">
        <f t="shared" si="0"/>
        <v>0</v>
      </c>
    </row>
    <row r="13" spans="2:7" ht="30" x14ac:dyDescent="0.2">
      <c r="B13" s="102">
        <v>7</v>
      </c>
      <c r="C13" s="103" t="s">
        <v>668</v>
      </c>
      <c r="D13" s="96" t="s">
        <v>662</v>
      </c>
      <c r="E13" s="96">
        <v>1</v>
      </c>
      <c r="F13" s="96">
        <v>0</v>
      </c>
      <c r="G13" s="105">
        <f t="shared" si="0"/>
        <v>0</v>
      </c>
    </row>
    <row r="14" spans="2:7" ht="15" x14ac:dyDescent="0.2">
      <c r="B14" s="102">
        <v>8</v>
      </c>
      <c r="C14" s="103" t="s">
        <v>669</v>
      </c>
      <c r="D14" s="96" t="s">
        <v>662</v>
      </c>
      <c r="E14" s="96">
        <v>3</v>
      </c>
      <c r="F14" s="96">
        <v>8987.16</v>
      </c>
      <c r="G14" s="104">
        <v>31487.16</v>
      </c>
    </row>
    <row r="15" spans="2:7" ht="15" x14ac:dyDescent="0.2">
      <c r="B15" s="102">
        <v>9</v>
      </c>
      <c r="C15" s="103" t="s">
        <v>670</v>
      </c>
      <c r="D15" s="96" t="s">
        <v>662</v>
      </c>
      <c r="E15" s="96">
        <v>10</v>
      </c>
      <c r="F15" s="96">
        <v>15000</v>
      </c>
      <c r="G15" s="104">
        <f t="shared" si="0"/>
        <v>150000</v>
      </c>
    </row>
    <row r="16" spans="2:7" ht="15" x14ac:dyDescent="0.2">
      <c r="B16" s="102">
        <v>10</v>
      </c>
      <c r="C16" s="103" t="s">
        <v>671</v>
      </c>
      <c r="D16" s="96" t="s">
        <v>662</v>
      </c>
      <c r="E16" s="96">
        <v>1</v>
      </c>
      <c r="F16" s="96">
        <v>0</v>
      </c>
      <c r="G16" s="104">
        <f t="shared" si="0"/>
        <v>0</v>
      </c>
    </row>
    <row r="17" spans="2:7" ht="15" x14ac:dyDescent="0.2">
      <c r="B17" s="102">
        <v>11</v>
      </c>
      <c r="C17" s="103" t="s">
        <v>672</v>
      </c>
      <c r="D17" s="96" t="s">
        <v>662</v>
      </c>
      <c r="E17" s="106">
        <v>1</v>
      </c>
      <c r="F17" s="106">
        <v>0</v>
      </c>
      <c r="G17" s="104">
        <f t="shared" si="0"/>
        <v>0</v>
      </c>
    </row>
    <row r="18" spans="2:7" ht="15" x14ac:dyDescent="0.2">
      <c r="B18" s="102">
        <v>12</v>
      </c>
      <c r="C18" s="103" t="s">
        <v>673</v>
      </c>
      <c r="D18" s="96" t="s">
        <v>662</v>
      </c>
      <c r="E18" s="107">
        <v>1</v>
      </c>
      <c r="F18" s="107">
        <v>0</v>
      </c>
      <c r="G18" s="104">
        <f t="shared" si="0"/>
        <v>0</v>
      </c>
    </row>
    <row r="19" spans="2:7" ht="15" x14ac:dyDescent="0.2">
      <c r="B19" s="102">
        <v>13</v>
      </c>
      <c r="C19" s="103" t="s">
        <v>674</v>
      </c>
      <c r="D19" s="96" t="s">
        <v>662</v>
      </c>
      <c r="E19" s="107">
        <v>1</v>
      </c>
      <c r="F19" s="107">
        <v>0</v>
      </c>
      <c r="G19" s="104">
        <f t="shared" si="0"/>
        <v>0</v>
      </c>
    </row>
    <row r="20" spans="2:7" ht="15" x14ac:dyDescent="0.2">
      <c r="B20" s="102">
        <v>14</v>
      </c>
      <c r="C20" s="103" t="s">
        <v>675</v>
      </c>
      <c r="D20" s="96" t="s">
        <v>662</v>
      </c>
      <c r="E20" s="107">
        <v>12</v>
      </c>
      <c r="F20" s="107">
        <v>3000</v>
      </c>
      <c r="G20" s="104">
        <f t="shared" si="0"/>
        <v>36000</v>
      </c>
    </row>
    <row r="21" spans="2:7" ht="30" x14ac:dyDescent="0.2">
      <c r="B21" s="102">
        <v>15</v>
      </c>
      <c r="C21" s="103" t="s">
        <v>676</v>
      </c>
      <c r="D21" s="96" t="s">
        <v>662</v>
      </c>
      <c r="E21" s="107"/>
      <c r="F21" s="107"/>
      <c r="G21" s="104">
        <v>0</v>
      </c>
    </row>
    <row r="22" spans="2:7" ht="15" x14ac:dyDescent="0.2">
      <c r="B22" s="102">
        <v>16</v>
      </c>
      <c r="C22" s="103" t="s">
        <v>677</v>
      </c>
      <c r="D22" s="96" t="s">
        <v>662</v>
      </c>
      <c r="E22" s="107">
        <v>2</v>
      </c>
      <c r="F22" s="107">
        <v>20000</v>
      </c>
      <c r="G22" s="104">
        <f t="shared" si="0"/>
        <v>40000</v>
      </c>
    </row>
    <row r="23" spans="2:7" ht="15" x14ac:dyDescent="0.2">
      <c r="B23" s="102">
        <v>17</v>
      </c>
      <c r="C23" s="103" t="s">
        <v>678</v>
      </c>
      <c r="D23" s="96" t="s">
        <v>662</v>
      </c>
      <c r="E23" s="107">
        <v>1</v>
      </c>
      <c r="F23" s="107"/>
      <c r="G23" s="104">
        <f t="shared" si="0"/>
        <v>0</v>
      </c>
    </row>
    <row r="24" spans="2:7" ht="30" x14ac:dyDescent="0.25">
      <c r="B24" s="102">
        <v>18</v>
      </c>
      <c r="C24" s="83" t="s">
        <v>679</v>
      </c>
      <c r="D24" s="96" t="s">
        <v>662</v>
      </c>
      <c r="E24" s="107">
        <v>11</v>
      </c>
      <c r="F24" s="107">
        <v>15000</v>
      </c>
      <c r="G24" s="104">
        <f t="shared" si="0"/>
        <v>165000</v>
      </c>
    </row>
    <row r="25" spans="2:7" ht="60" x14ac:dyDescent="0.25">
      <c r="B25" s="102">
        <v>19</v>
      </c>
      <c r="C25" s="48" t="s">
        <v>680</v>
      </c>
      <c r="D25" s="108" t="s">
        <v>662</v>
      </c>
      <c r="E25" s="108">
        <v>10</v>
      </c>
      <c r="F25" s="108">
        <v>16000</v>
      </c>
      <c r="G25" s="105">
        <f t="shared" si="0"/>
        <v>160000</v>
      </c>
    </row>
    <row r="26" spans="2:7" ht="30.75" thickBot="1" x14ac:dyDescent="0.3">
      <c r="B26" s="102">
        <v>20</v>
      </c>
      <c r="C26" s="109" t="s">
        <v>681</v>
      </c>
      <c r="D26" s="110" t="s">
        <v>662</v>
      </c>
      <c r="E26" s="110">
        <v>1</v>
      </c>
      <c r="F26" s="111">
        <v>0</v>
      </c>
      <c r="G26" s="105">
        <f t="shared" si="0"/>
        <v>0</v>
      </c>
    </row>
    <row r="27" spans="2:7" ht="15.75" thickBot="1" x14ac:dyDescent="0.25">
      <c r="B27" s="71"/>
      <c r="C27" s="67" t="s">
        <v>566</v>
      </c>
      <c r="D27" s="67" t="s">
        <v>551</v>
      </c>
      <c r="E27" s="67" t="s">
        <v>551</v>
      </c>
      <c r="F27" s="67" t="s">
        <v>54</v>
      </c>
      <c r="G27" s="68">
        <f>SUM(G7:G26)</f>
        <v>638487.16</v>
      </c>
    </row>
  </sheetData>
  <mergeCells count="2">
    <mergeCell ref="B2:G2"/>
    <mergeCell ref="B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topLeftCell="A10" workbookViewId="0">
      <selection activeCell="L11" sqref="L11"/>
    </sheetView>
  </sheetViews>
  <sheetFormatPr defaultRowHeight="12.75" x14ac:dyDescent="0.2"/>
  <cols>
    <col min="1" max="1" width="3.140625" customWidth="1"/>
    <col min="2" max="2" width="8" customWidth="1"/>
    <col min="3" max="3" width="29" customWidth="1"/>
    <col min="4" max="4" width="13" customWidth="1"/>
    <col min="5" max="5" width="12.85546875" customWidth="1"/>
    <col min="6" max="6" width="18" customWidth="1"/>
  </cols>
  <sheetData>
    <row r="2" spans="2:6" ht="15.75" x14ac:dyDescent="0.25">
      <c r="B2" s="459" t="s">
        <v>682</v>
      </c>
      <c r="C2" s="455"/>
      <c r="D2" s="455"/>
      <c r="E2" s="455"/>
      <c r="F2" s="455"/>
    </row>
    <row r="3" spans="2:6" ht="15.75" thickBot="1" x14ac:dyDescent="0.3">
      <c r="B3" s="62"/>
    </row>
    <row r="4" spans="2:6" ht="30.75" thickBot="1" x14ac:dyDescent="0.25">
      <c r="B4" s="63" t="s">
        <v>546</v>
      </c>
      <c r="C4" s="64" t="s">
        <v>627</v>
      </c>
      <c r="D4" s="64" t="s">
        <v>683</v>
      </c>
      <c r="E4" s="64" t="s">
        <v>684</v>
      </c>
      <c r="F4" s="64" t="s">
        <v>641</v>
      </c>
    </row>
    <row r="5" spans="2:6" ht="15.75" thickBot="1" x14ac:dyDescent="0.25">
      <c r="B5" s="65">
        <v>1</v>
      </c>
      <c r="C5" s="67">
        <v>2</v>
      </c>
      <c r="D5" s="67">
        <v>3</v>
      </c>
      <c r="E5" s="67">
        <v>4</v>
      </c>
      <c r="F5" s="67">
        <v>5</v>
      </c>
    </row>
    <row r="6" spans="2:6" ht="15.75" thickBot="1" x14ac:dyDescent="0.25">
      <c r="B6" s="65">
        <v>1</v>
      </c>
      <c r="C6" s="112" t="s">
        <v>685</v>
      </c>
      <c r="D6" s="67">
        <v>185</v>
      </c>
      <c r="E6" s="67">
        <v>100</v>
      </c>
      <c r="F6" s="69">
        <f>D6*E6</f>
        <v>18500</v>
      </c>
    </row>
    <row r="7" spans="2:6" ht="30.75" thickBot="1" x14ac:dyDescent="0.25">
      <c r="B7" s="65">
        <v>2</v>
      </c>
      <c r="C7" s="112" t="s">
        <v>686</v>
      </c>
      <c r="D7" s="67"/>
      <c r="E7" s="67"/>
      <c r="F7" s="69">
        <f t="shared" ref="F7:F25" si="0">D7*E7</f>
        <v>0</v>
      </c>
    </row>
    <row r="8" spans="2:6" ht="30.75" thickBot="1" x14ac:dyDescent="0.25">
      <c r="B8" s="65">
        <v>3</v>
      </c>
      <c r="C8" s="112" t="s">
        <v>687</v>
      </c>
      <c r="D8" s="67"/>
      <c r="E8" s="67"/>
      <c r="F8" s="69">
        <f t="shared" si="0"/>
        <v>0</v>
      </c>
    </row>
    <row r="9" spans="2:6" ht="15.75" thickBot="1" x14ac:dyDescent="0.25">
      <c r="B9" s="65">
        <v>4</v>
      </c>
      <c r="C9" s="112" t="s">
        <v>688</v>
      </c>
      <c r="D9" s="67"/>
      <c r="E9" s="67"/>
      <c r="F9" s="69">
        <f t="shared" si="0"/>
        <v>0</v>
      </c>
    </row>
    <row r="10" spans="2:6" ht="30.75" thickBot="1" x14ac:dyDescent="0.25">
      <c r="B10" s="65">
        <v>5</v>
      </c>
      <c r="C10" s="112" t="s">
        <v>689</v>
      </c>
      <c r="D10" s="67"/>
      <c r="E10" s="67"/>
      <c r="F10" s="69">
        <f t="shared" si="0"/>
        <v>0</v>
      </c>
    </row>
    <row r="11" spans="2:6" ht="30.75" thickBot="1" x14ac:dyDescent="0.25">
      <c r="B11" s="65">
        <v>6</v>
      </c>
      <c r="C11" s="112" t="s">
        <v>690</v>
      </c>
      <c r="D11" s="67">
        <v>12</v>
      </c>
      <c r="E11" s="67">
        <v>6800</v>
      </c>
      <c r="F11" s="69">
        <f t="shared" si="0"/>
        <v>81600</v>
      </c>
    </row>
    <row r="12" spans="2:6" ht="15.75" thickBot="1" x14ac:dyDescent="0.25">
      <c r="B12" s="65">
        <v>7</v>
      </c>
      <c r="C12" s="112" t="s">
        <v>691</v>
      </c>
      <c r="D12" s="67">
        <v>80</v>
      </c>
      <c r="E12" s="67">
        <v>5500</v>
      </c>
      <c r="F12" s="69">
        <v>361020</v>
      </c>
    </row>
    <row r="13" spans="2:6" ht="45.75" thickBot="1" x14ac:dyDescent="0.25">
      <c r="B13" s="65">
        <v>8</v>
      </c>
      <c r="C13" s="112" t="s">
        <v>692</v>
      </c>
      <c r="D13" s="67">
        <v>1</v>
      </c>
      <c r="E13" s="67"/>
      <c r="F13" s="69">
        <f t="shared" si="0"/>
        <v>0</v>
      </c>
    </row>
    <row r="14" spans="2:6" ht="30.75" thickBot="1" x14ac:dyDescent="0.25">
      <c r="B14" s="65">
        <v>9</v>
      </c>
      <c r="C14" s="112" t="s">
        <v>693</v>
      </c>
      <c r="D14" s="67">
        <v>4</v>
      </c>
      <c r="E14" s="67">
        <v>67500</v>
      </c>
      <c r="F14" s="69">
        <v>270000</v>
      </c>
    </row>
    <row r="15" spans="2:6" ht="75.75" thickBot="1" x14ac:dyDescent="0.25">
      <c r="B15" s="65">
        <v>10</v>
      </c>
      <c r="C15" s="112" t="s">
        <v>694</v>
      </c>
      <c r="D15" s="67">
        <v>6</v>
      </c>
      <c r="E15" s="67">
        <v>13500</v>
      </c>
      <c r="F15" s="69">
        <f t="shared" si="0"/>
        <v>81000</v>
      </c>
    </row>
    <row r="16" spans="2:6" ht="15.75" thickBot="1" x14ac:dyDescent="0.25">
      <c r="B16" s="65">
        <v>11</v>
      </c>
      <c r="C16" s="70" t="s">
        <v>695</v>
      </c>
      <c r="D16" s="67">
        <v>1</v>
      </c>
      <c r="E16" s="67"/>
      <c r="F16" s="69">
        <f t="shared" si="0"/>
        <v>0</v>
      </c>
    </row>
    <row r="17" spans="2:6" ht="30.75" thickBot="1" x14ac:dyDescent="0.25">
      <c r="B17" s="65">
        <v>12</v>
      </c>
      <c r="C17" s="70" t="s">
        <v>696</v>
      </c>
      <c r="D17" s="67">
        <v>1</v>
      </c>
      <c r="E17" s="67"/>
      <c r="F17" s="69">
        <f t="shared" si="0"/>
        <v>0</v>
      </c>
    </row>
    <row r="18" spans="2:6" ht="30.75" thickBot="1" x14ac:dyDescent="0.25">
      <c r="B18" s="65">
        <v>13</v>
      </c>
      <c r="C18" s="70" t="s">
        <v>697</v>
      </c>
      <c r="D18" s="67"/>
      <c r="E18" s="67"/>
      <c r="F18" s="69">
        <f t="shared" si="0"/>
        <v>0</v>
      </c>
    </row>
    <row r="19" spans="2:6" ht="15.75" thickBot="1" x14ac:dyDescent="0.25">
      <c r="B19" s="65">
        <v>14</v>
      </c>
      <c r="C19" s="70" t="s">
        <v>698</v>
      </c>
      <c r="D19" s="67">
        <v>150</v>
      </c>
      <c r="E19" s="67">
        <v>340</v>
      </c>
      <c r="F19" s="69"/>
    </row>
    <row r="20" spans="2:6" ht="15.75" thickBot="1" x14ac:dyDescent="0.25">
      <c r="B20" s="65">
        <v>15</v>
      </c>
      <c r="C20" s="70" t="s">
        <v>699</v>
      </c>
      <c r="D20" s="67">
        <v>1</v>
      </c>
      <c r="E20" s="67">
        <v>2982.77</v>
      </c>
      <c r="F20" s="69">
        <f t="shared" si="0"/>
        <v>2982.77</v>
      </c>
    </row>
    <row r="21" spans="2:6" ht="15.75" thickBot="1" x14ac:dyDescent="0.25">
      <c r="B21" s="65">
        <v>16</v>
      </c>
      <c r="C21" s="70" t="s">
        <v>700</v>
      </c>
      <c r="D21" s="67">
        <v>11</v>
      </c>
      <c r="E21" s="67">
        <v>11000</v>
      </c>
      <c r="F21" s="69">
        <v>112558.53</v>
      </c>
    </row>
    <row r="22" spans="2:6" ht="30.75" thickBot="1" x14ac:dyDescent="0.25">
      <c r="B22" s="65">
        <v>17</v>
      </c>
      <c r="C22" s="70" t="s">
        <v>701</v>
      </c>
      <c r="D22" s="67"/>
      <c r="E22" s="69"/>
      <c r="F22" s="69"/>
    </row>
    <row r="23" spans="2:6" ht="15.75" thickBot="1" x14ac:dyDescent="0.25">
      <c r="B23" s="65">
        <v>18</v>
      </c>
      <c r="C23" s="70" t="s">
        <v>702</v>
      </c>
      <c r="D23" s="67">
        <v>0</v>
      </c>
      <c r="E23" s="67"/>
      <c r="F23" s="69">
        <v>0</v>
      </c>
    </row>
    <row r="24" spans="2:6" ht="15.75" thickBot="1" x14ac:dyDescent="0.25">
      <c r="B24" s="65">
        <v>19</v>
      </c>
      <c r="C24" s="70"/>
      <c r="D24" s="67"/>
      <c r="E24" s="70"/>
      <c r="F24" s="69">
        <f t="shared" si="0"/>
        <v>0</v>
      </c>
    </row>
    <row r="25" spans="2:6" ht="15.75" thickBot="1" x14ac:dyDescent="0.25">
      <c r="B25" s="65">
        <v>20</v>
      </c>
      <c r="C25" s="70"/>
      <c r="D25" s="70"/>
      <c r="E25" s="70"/>
      <c r="F25" s="69">
        <f t="shared" si="0"/>
        <v>0</v>
      </c>
    </row>
    <row r="26" spans="2:6" ht="15.75" thickBot="1" x14ac:dyDescent="0.25">
      <c r="B26" s="71"/>
      <c r="C26" s="67" t="s">
        <v>566</v>
      </c>
      <c r="D26" s="70"/>
      <c r="E26" s="70"/>
      <c r="F26" s="68">
        <f>SUM(F6:F25)</f>
        <v>927661.3</v>
      </c>
    </row>
    <row r="27" spans="2:6" ht="16.5" thickBot="1" x14ac:dyDescent="0.3">
      <c r="B27" s="113"/>
      <c r="D27" s="67" t="s">
        <v>551</v>
      </c>
    </row>
    <row r="28" spans="2:6" ht="15" x14ac:dyDescent="0.2">
      <c r="B28" s="479" t="s">
        <v>703</v>
      </c>
      <c r="C28" s="480"/>
      <c r="D28" s="480"/>
      <c r="E28" s="480"/>
      <c r="F28" s="481"/>
    </row>
    <row r="29" spans="2:6" ht="45" x14ac:dyDescent="0.2">
      <c r="B29" s="114">
        <v>1</v>
      </c>
      <c r="C29" s="115" t="s">
        <v>704</v>
      </c>
      <c r="D29" s="116"/>
      <c r="E29" s="117"/>
      <c r="F29" s="117">
        <f>D29*E29</f>
        <v>0</v>
      </c>
    </row>
    <row r="30" spans="2:6" ht="30" x14ac:dyDescent="0.2">
      <c r="B30" s="114">
        <v>2</v>
      </c>
      <c r="C30" s="115" t="s">
        <v>705</v>
      </c>
      <c r="D30" s="116"/>
      <c r="E30" s="117"/>
      <c r="F30" s="117">
        <f>E30*D30</f>
        <v>0</v>
      </c>
    </row>
    <row r="31" spans="2:6" ht="30" x14ac:dyDescent="0.2">
      <c r="B31" s="114">
        <v>3</v>
      </c>
      <c r="C31" s="115" t="s">
        <v>706</v>
      </c>
      <c r="D31" s="116">
        <v>18</v>
      </c>
      <c r="E31" s="118">
        <v>3917.9444444400001</v>
      </c>
      <c r="F31" s="117">
        <f>D31*E31</f>
        <v>70522.999999920008</v>
      </c>
    </row>
    <row r="32" spans="2:6" ht="15" x14ac:dyDescent="0.2">
      <c r="B32" s="114">
        <v>4</v>
      </c>
      <c r="C32" s="115" t="s">
        <v>707</v>
      </c>
      <c r="D32" s="116"/>
      <c r="E32" s="117"/>
      <c r="F32" s="117">
        <f>D32*E32</f>
        <v>0</v>
      </c>
    </row>
    <row r="33" spans="2:6" ht="60" x14ac:dyDescent="0.2">
      <c r="B33" s="114">
        <v>5</v>
      </c>
      <c r="C33" s="119" t="s">
        <v>708</v>
      </c>
      <c r="D33" s="116"/>
      <c r="E33" s="117"/>
      <c r="F33" s="117">
        <f>D33*E33</f>
        <v>0</v>
      </c>
    </row>
    <row r="34" spans="2:6" ht="30" x14ac:dyDescent="0.2">
      <c r="B34" s="114">
        <v>6</v>
      </c>
      <c r="C34" s="115" t="s">
        <v>709</v>
      </c>
      <c r="D34" s="116"/>
      <c r="E34" s="117"/>
      <c r="F34" s="117">
        <f>D34*E34</f>
        <v>0</v>
      </c>
    </row>
    <row r="35" spans="2:6" ht="30" x14ac:dyDescent="0.2">
      <c r="B35" s="114">
        <v>7</v>
      </c>
      <c r="C35" s="115" t="s">
        <v>710</v>
      </c>
      <c r="D35" s="116"/>
      <c r="E35" s="117"/>
      <c r="F35" s="117">
        <f>D35*E35</f>
        <v>0</v>
      </c>
    </row>
    <row r="36" spans="2:6" ht="15.75" thickBot="1" x14ac:dyDescent="0.25">
      <c r="B36" s="71"/>
      <c r="C36" s="120" t="s">
        <v>711</v>
      </c>
      <c r="D36" s="120"/>
      <c r="E36" s="121"/>
      <c r="F36" s="121">
        <f>SUM(F29:F35)</f>
        <v>70522.999999920008</v>
      </c>
    </row>
  </sheetData>
  <mergeCells count="2">
    <mergeCell ref="B2:F2"/>
    <mergeCell ref="B28:F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26" sqref="F26"/>
    </sheetView>
  </sheetViews>
  <sheetFormatPr defaultRowHeight="12.75" x14ac:dyDescent="0.2"/>
  <cols>
    <col min="1" max="1" width="2.85546875" customWidth="1"/>
    <col min="2" max="2" width="7.140625" customWidth="1"/>
    <col min="3" max="3" width="15.7109375" customWidth="1"/>
    <col min="4" max="4" width="15" customWidth="1"/>
    <col min="5" max="5" width="14.85546875" customWidth="1"/>
    <col min="6" max="6" width="18.7109375" customWidth="1"/>
  </cols>
  <sheetData>
    <row r="2" spans="2:6" ht="15.75" x14ac:dyDescent="0.25">
      <c r="B2" s="459" t="s">
        <v>712</v>
      </c>
      <c r="C2" s="455"/>
      <c r="D2" s="455"/>
      <c r="E2" s="455"/>
      <c r="F2" s="455"/>
    </row>
    <row r="3" spans="2:6" ht="15.75" x14ac:dyDescent="0.25">
      <c r="B3" s="459" t="s">
        <v>713</v>
      </c>
      <c r="C3" s="455"/>
      <c r="D3" s="455"/>
      <c r="E3" s="455"/>
      <c r="F3" s="455"/>
    </row>
    <row r="4" spans="2:6" ht="15.75" thickBot="1" x14ac:dyDescent="0.3">
      <c r="B4" s="62"/>
    </row>
    <row r="5" spans="2:6" ht="45.75" thickBot="1" x14ac:dyDescent="0.25">
      <c r="B5" s="63" t="s">
        <v>546</v>
      </c>
      <c r="C5" s="64" t="s">
        <v>42</v>
      </c>
      <c r="D5" s="64" t="s">
        <v>714</v>
      </c>
      <c r="E5" s="64" t="s">
        <v>715</v>
      </c>
      <c r="F5" s="64" t="s">
        <v>716</v>
      </c>
    </row>
    <row r="6" spans="2:6" ht="15.75" thickBot="1" x14ac:dyDescent="0.25">
      <c r="B6" s="65">
        <v>1</v>
      </c>
      <c r="C6" s="67">
        <v>2</v>
      </c>
      <c r="D6" s="67">
        <v>3</v>
      </c>
      <c r="E6" s="67">
        <v>4</v>
      </c>
      <c r="F6" s="67">
        <v>5</v>
      </c>
    </row>
    <row r="7" spans="2:6" ht="15.75" thickBot="1" x14ac:dyDescent="0.25">
      <c r="B7" s="71"/>
      <c r="C7" s="70"/>
      <c r="D7" s="70"/>
      <c r="E7" s="70"/>
      <c r="F7" s="70"/>
    </row>
    <row r="8" spans="2:6" ht="15.75" thickBot="1" x14ac:dyDescent="0.25">
      <c r="B8" s="71"/>
      <c r="C8" s="70"/>
      <c r="D8" s="70"/>
      <c r="E8" s="70"/>
      <c r="F8" s="70"/>
    </row>
    <row r="9" spans="2:6" ht="15.75" thickBot="1" x14ac:dyDescent="0.25">
      <c r="B9" s="71"/>
      <c r="C9" s="67" t="s">
        <v>566</v>
      </c>
      <c r="D9" s="67" t="s">
        <v>551</v>
      </c>
      <c r="E9" s="67" t="s">
        <v>551</v>
      </c>
      <c r="F9" s="70"/>
    </row>
  </sheetData>
  <mergeCells count="2">
    <mergeCell ref="B2:F2"/>
    <mergeCell ref="B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N27" sqref="N27"/>
    </sheetView>
  </sheetViews>
  <sheetFormatPr defaultRowHeight="12.75" x14ac:dyDescent="0.2"/>
  <cols>
    <col min="1" max="1" width="3.28515625" customWidth="1"/>
    <col min="2" max="2" width="7.85546875" customWidth="1"/>
    <col min="3" max="3" width="16.140625" customWidth="1"/>
    <col min="4" max="4" width="17.42578125" customWidth="1"/>
    <col min="5" max="5" width="17.140625" customWidth="1"/>
    <col min="6" max="6" width="19.5703125" customWidth="1"/>
  </cols>
  <sheetData>
    <row r="2" spans="2:6" ht="15.75" x14ac:dyDescent="0.25">
      <c r="B2" s="459" t="s">
        <v>717</v>
      </c>
      <c r="C2" s="455"/>
      <c r="D2" s="455"/>
      <c r="E2" s="455"/>
      <c r="F2" s="455"/>
    </row>
    <row r="3" spans="2:6" ht="15.75" x14ac:dyDescent="0.25">
      <c r="B3" s="459" t="s">
        <v>718</v>
      </c>
      <c r="C3" s="455"/>
      <c r="D3" s="455"/>
      <c r="E3" s="455"/>
      <c r="F3" s="455"/>
    </row>
    <row r="4" spans="2:6" ht="15.75" thickBot="1" x14ac:dyDescent="0.3">
      <c r="B4" s="62"/>
    </row>
    <row r="5" spans="2:6" ht="45.75" thickBot="1" x14ac:dyDescent="0.25">
      <c r="B5" s="63" t="s">
        <v>546</v>
      </c>
      <c r="C5" s="64" t="s">
        <v>42</v>
      </c>
      <c r="D5" s="64" t="s">
        <v>714</v>
      </c>
      <c r="E5" s="64" t="s">
        <v>715</v>
      </c>
      <c r="F5" s="64" t="s">
        <v>716</v>
      </c>
    </row>
    <row r="6" spans="2:6" ht="15.75" thickBot="1" x14ac:dyDescent="0.25">
      <c r="B6" s="65">
        <v>1</v>
      </c>
      <c r="C6" s="67">
        <v>2</v>
      </c>
      <c r="D6" s="67">
        <v>3</v>
      </c>
      <c r="E6" s="67">
        <v>4</v>
      </c>
      <c r="F6" s="67">
        <v>5</v>
      </c>
    </row>
    <row r="7" spans="2:6" ht="15.75" thickBot="1" x14ac:dyDescent="0.25">
      <c r="B7" s="71"/>
      <c r="C7" s="70"/>
      <c r="D7" s="70"/>
      <c r="E7" s="70"/>
      <c r="F7" s="70"/>
    </row>
    <row r="8" spans="2:6" ht="15.75" thickBot="1" x14ac:dyDescent="0.25">
      <c r="B8" s="71"/>
      <c r="C8" s="70"/>
      <c r="D8" s="70"/>
      <c r="E8" s="70"/>
      <c r="F8" s="70"/>
    </row>
    <row r="9" spans="2:6" ht="15.75" thickBot="1" x14ac:dyDescent="0.25">
      <c r="B9" s="71"/>
      <c r="C9" s="67" t="s">
        <v>566</v>
      </c>
      <c r="D9" s="67" t="s">
        <v>551</v>
      </c>
      <c r="E9" s="67" t="s">
        <v>551</v>
      </c>
      <c r="F9" s="70"/>
    </row>
  </sheetData>
  <mergeCells count="2">
    <mergeCell ref="B2:F2"/>
    <mergeCell ref="B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M15" sqref="M15"/>
    </sheetView>
  </sheetViews>
  <sheetFormatPr defaultRowHeight="12.75" x14ac:dyDescent="0.2"/>
  <cols>
    <col min="1" max="1" width="3.42578125" customWidth="1"/>
    <col min="2" max="2" width="7.5703125" customWidth="1"/>
    <col min="3" max="3" width="18.7109375" customWidth="1"/>
    <col min="4" max="5" width="16.42578125" customWidth="1"/>
    <col min="6" max="6" width="17.140625" customWidth="1"/>
  </cols>
  <sheetData>
    <row r="2" spans="2:6" ht="15.75" x14ac:dyDescent="0.25">
      <c r="B2" s="459" t="s">
        <v>719</v>
      </c>
      <c r="C2" s="455"/>
      <c r="D2" s="455"/>
      <c r="E2" s="455"/>
      <c r="F2" s="455"/>
    </row>
    <row r="3" spans="2:6" ht="15.75" x14ac:dyDescent="0.25">
      <c r="B3" s="459" t="s">
        <v>720</v>
      </c>
      <c r="C3" s="455"/>
      <c r="D3" s="455"/>
      <c r="E3" s="455"/>
      <c r="F3" s="455"/>
    </row>
    <row r="4" spans="2:6" ht="15.75" thickBot="1" x14ac:dyDescent="0.3">
      <c r="B4" s="62"/>
    </row>
    <row r="5" spans="2:6" ht="45.75" thickBot="1" x14ac:dyDescent="0.25">
      <c r="B5" s="63" t="s">
        <v>546</v>
      </c>
      <c r="C5" s="64" t="s">
        <v>42</v>
      </c>
      <c r="D5" s="64" t="s">
        <v>714</v>
      </c>
      <c r="E5" s="64" t="s">
        <v>715</v>
      </c>
      <c r="F5" s="64" t="s">
        <v>716</v>
      </c>
    </row>
    <row r="6" spans="2:6" ht="15.75" thickBot="1" x14ac:dyDescent="0.25">
      <c r="B6" s="65">
        <v>1</v>
      </c>
      <c r="C6" s="67">
        <v>2</v>
      </c>
      <c r="D6" s="67">
        <v>3</v>
      </c>
      <c r="E6" s="67">
        <v>4</v>
      </c>
      <c r="F6" s="67">
        <v>5</v>
      </c>
    </row>
    <row r="7" spans="2:6" ht="15.75" thickBot="1" x14ac:dyDescent="0.25">
      <c r="B7" s="71">
        <v>1</v>
      </c>
      <c r="C7" s="70" t="s">
        <v>721</v>
      </c>
      <c r="D7" s="70"/>
      <c r="E7" s="70"/>
      <c r="F7" s="68">
        <v>44656.9</v>
      </c>
    </row>
    <row r="8" spans="2:6" ht="15.75" thickBot="1" x14ac:dyDescent="0.25">
      <c r="B8" s="71">
        <v>2</v>
      </c>
      <c r="C8" s="70" t="s">
        <v>721</v>
      </c>
      <c r="D8" s="70"/>
      <c r="E8" s="70"/>
      <c r="F8" s="68">
        <v>0</v>
      </c>
    </row>
    <row r="9" spans="2:6" ht="15.75" thickBot="1" x14ac:dyDescent="0.25">
      <c r="B9" s="71">
        <v>2</v>
      </c>
      <c r="C9" s="70" t="s">
        <v>721</v>
      </c>
      <c r="D9" s="70"/>
      <c r="E9" s="70"/>
      <c r="F9" s="68">
        <v>0</v>
      </c>
    </row>
    <row r="10" spans="2:6" ht="15.75" thickBot="1" x14ac:dyDescent="0.25">
      <c r="B10" s="71"/>
      <c r="C10" s="67" t="s">
        <v>566</v>
      </c>
      <c r="D10" s="67" t="s">
        <v>551</v>
      </c>
      <c r="E10" s="67" t="s">
        <v>551</v>
      </c>
      <c r="F10" s="68">
        <f>SUM(F7:F9)</f>
        <v>44656.9</v>
      </c>
    </row>
    <row r="11" spans="2:6" ht="15" x14ac:dyDescent="0.25">
      <c r="B11" s="62"/>
    </row>
  </sheetData>
  <mergeCells count="2">
    <mergeCell ref="B2:F2"/>
    <mergeCell ref="B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L22" sqref="L22"/>
    </sheetView>
  </sheetViews>
  <sheetFormatPr defaultRowHeight="12.75" x14ac:dyDescent="0.2"/>
  <cols>
    <col min="1" max="1" width="4.28515625" customWidth="1"/>
    <col min="2" max="2" width="6" customWidth="1"/>
    <col min="3" max="3" width="20" customWidth="1"/>
    <col min="4" max="4" width="16" customWidth="1"/>
    <col min="5" max="5" width="10" customWidth="1"/>
    <col min="6" max="6" width="22" customWidth="1"/>
  </cols>
  <sheetData>
    <row r="2" spans="2:6" ht="15.75" x14ac:dyDescent="0.25">
      <c r="B2" s="459" t="s">
        <v>722</v>
      </c>
      <c r="C2" s="455"/>
      <c r="D2" s="455"/>
      <c r="E2" s="455"/>
      <c r="F2" s="455"/>
    </row>
    <row r="3" spans="2:6" ht="15.75" thickBot="1" x14ac:dyDescent="0.3">
      <c r="B3" s="62"/>
    </row>
    <row r="4" spans="2:6" ht="60.75" thickBot="1" x14ac:dyDescent="0.25">
      <c r="B4" s="63" t="s">
        <v>546</v>
      </c>
      <c r="C4" s="64" t="s">
        <v>627</v>
      </c>
      <c r="D4" s="64" t="s">
        <v>723</v>
      </c>
      <c r="E4" s="64" t="s">
        <v>724</v>
      </c>
      <c r="F4" s="64" t="s">
        <v>725</v>
      </c>
    </row>
    <row r="5" spans="2:6" ht="15.75" thickBot="1" x14ac:dyDescent="0.25">
      <c r="B5" s="65">
        <v>1</v>
      </c>
      <c r="C5" s="67">
        <v>2</v>
      </c>
      <c r="D5" s="67">
        <v>3</v>
      </c>
      <c r="E5" s="67">
        <v>4</v>
      </c>
      <c r="F5" s="67">
        <v>5</v>
      </c>
    </row>
    <row r="6" spans="2:6" ht="30.75" thickBot="1" x14ac:dyDescent="0.25">
      <c r="B6" s="71">
        <v>1</v>
      </c>
      <c r="C6" s="70" t="s">
        <v>726</v>
      </c>
      <c r="D6" s="70">
        <v>11405826</v>
      </c>
      <c r="E6" s="70">
        <v>1.5</v>
      </c>
      <c r="F6" s="122">
        <v>128315</v>
      </c>
    </row>
    <row r="7" spans="2:6" ht="30.75" thickBot="1" x14ac:dyDescent="0.25">
      <c r="B7" s="71">
        <v>2</v>
      </c>
      <c r="C7" s="70" t="s">
        <v>727</v>
      </c>
      <c r="D7" s="70">
        <v>632800</v>
      </c>
      <c r="E7" s="70">
        <v>2.2000000000000002</v>
      </c>
      <c r="F7" s="70">
        <v>90526</v>
      </c>
    </row>
    <row r="8" spans="2:6" ht="15.75" thickBot="1" x14ac:dyDescent="0.25">
      <c r="B8" s="71">
        <v>3</v>
      </c>
      <c r="C8" s="70"/>
      <c r="D8" s="70"/>
      <c r="E8" s="70"/>
      <c r="F8" s="70"/>
    </row>
    <row r="9" spans="2:6" ht="15.75" thickBot="1" x14ac:dyDescent="0.25">
      <c r="B9" s="71">
        <v>4</v>
      </c>
      <c r="C9" s="70"/>
      <c r="D9" s="70"/>
      <c r="E9" s="70"/>
      <c r="F9" s="70"/>
    </row>
    <row r="10" spans="2:6" ht="15.75" thickBot="1" x14ac:dyDescent="0.25">
      <c r="B10" s="71"/>
      <c r="C10" s="67" t="s">
        <v>566</v>
      </c>
      <c r="D10" s="70"/>
      <c r="E10" s="67" t="s">
        <v>551</v>
      </c>
      <c r="F10" s="70">
        <f>F6+F7+F8+F9</f>
        <v>218841</v>
      </c>
    </row>
  </sheetData>
  <mergeCells count="1">
    <mergeCell ref="B2:F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K23" sqref="K23"/>
    </sheetView>
  </sheetViews>
  <sheetFormatPr defaultRowHeight="12.75" x14ac:dyDescent="0.2"/>
  <cols>
    <col min="1" max="1" width="4.5703125" customWidth="1"/>
    <col min="3" max="3" width="15.7109375" customWidth="1"/>
    <col min="4" max="4" width="11.5703125" customWidth="1"/>
    <col min="5" max="5" width="11.28515625" customWidth="1"/>
    <col min="6" max="6" width="18.140625" customWidth="1"/>
  </cols>
  <sheetData>
    <row r="2" spans="2:6" ht="15.75" x14ac:dyDescent="0.25">
      <c r="B2" s="459" t="s">
        <v>728</v>
      </c>
      <c r="C2" s="455"/>
      <c r="D2" s="455"/>
      <c r="E2" s="455"/>
      <c r="F2" s="455"/>
    </row>
    <row r="3" spans="2:6" ht="15.75" x14ac:dyDescent="0.25">
      <c r="B3" s="459" t="s">
        <v>729</v>
      </c>
      <c r="C3" s="455"/>
      <c r="D3" s="455"/>
      <c r="E3" s="455"/>
      <c r="F3" s="455"/>
    </row>
    <row r="4" spans="2:6" ht="15.75" thickBot="1" x14ac:dyDescent="0.3">
      <c r="B4" s="62"/>
    </row>
    <row r="5" spans="2:6" ht="45.75" thickBot="1" x14ac:dyDescent="0.25">
      <c r="B5" s="63" t="s">
        <v>546</v>
      </c>
      <c r="C5" s="64" t="s">
        <v>730</v>
      </c>
      <c r="D5" s="64" t="s">
        <v>731</v>
      </c>
      <c r="E5" s="64" t="s">
        <v>732</v>
      </c>
      <c r="F5" s="64" t="s">
        <v>733</v>
      </c>
    </row>
    <row r="6" spans="2:6" ht="15.75" thickBot="1" x14ac:dyDescent="0.25">
      <c r="B6" s="65" t="s">
        <v>734</v>
      </c>
      <c r="C6" s="70"/>
      <c r="D6" s="70"/>
      <c r="E6" s="70"/>
      <c r="F6" s="68"/>
    </row>
    <row r="7" spans="2:6" ht="15.75" thickBot="1" x14ac:dyDescent="0.25">
      <c r="B7" s="65" t="s">
        <v>256</v>
      </c>
      <c r="C7" s="70"/>
      <c r="D7" s="70"/>
      <c r="E7" s="70"/>
      <c r="F7" s="68"/>
    </row>
    <row r="8" spans="2:6" ht="15.75" thickBot="1" x14ac:dyDescent="0.25">
      <c r="B8" s="65" t="s">
        <v>735</v>
      </c>
      <c r="C8" s="70"/>
      <c r="D8" s="70"/>
      <c r="E8" s="70"/>
      <c r="F8" s="68"/>
    </row>
    <row r="9" spans="2:6" ht="15.75" thickBot="1" x14ac:dyDescent="0.25">
      <c r="B9" s="71"/>
      <c r="C9" s="482" t="s">
        <v>566</v>
      </c>
      <c r="D9" s="483"/>
      <c r="E9" s="484"/>
      <c r="F9" s="68">
        <f>SUM(F6:F8)</f>
        <v>0</v>
      </c>
    </row>
    <row r="11" spans="2:6" ht="15" x14ac:dyDescent="0.25">
      <c r="C11" s="123"/>
    </row>
  </sheetData>
  <mergeCells count="3">
    <mergeCell ref="B2:F2"/>
    <mergeCell ref="B3:F3"/>
    <mergeCell ref="C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N83"/>
  <sheetViews>
    <sheetView view="pageBreakPreview" topLeftCell="A38" zoomScale="145" zoomScaleNormal="85" zoomScaleSheetLayoutView="145" workbookViewId="0">
      <selection activeCell="BQ35" sqref="BQ35:BV36"/>
    </sheetView>
  </sheetViews>
  <sheetFormatPr defaultColWidth="1.42578125" defaultRowHeight="12" x14ac:dyDescent="0.2"/>
  <cols>
    <col min="1" max="49" width="1.42578125" style="2"/>
    <col min="50" max="50" width="6.85546875" style="2" customWidth="1"/>
    <col min="51" max="67" width="1.42578125" style="2"/>
    <col min="68" max="68" width="2.7109375" style="2" customWidth="1"/>
    <col min="69" max="73" width="1.42578125" style="2"/>
    <col min="74" max="74" width="6.140625" style="2" customWidth="1"/>
    <col min="75" max="79" width="1.42578125" style="2"/>
    <col min="80" max="80" width="6.140625" style="2" customWidth="1"/>
    <col min="81" max="85" width="1.42578125" style="2"/>
    <col min="86" max="86" width="6.7109375" style="2" customWidth="1"/>
    <col min="87" max="16384" width="1.42578125" style="2"/>
  </cols>
  <sheetData>
    <row r="1" spans="1:92" ht="12.75" customHeight="1" x14ac:dyDescent="0.2">
      <c r="A1" s="420" t="s">
        <v>422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row>
    <row r="2" spans="1:92" s="3" customFormat="1" ht="12.75" x14ac:dyDescent="0.2"/>
    <row r="3" spans="1:92" ht="12" customHeight="1" x14ac:dyDescent="0.2">
      <c r="A3" s="275" t="s">
        <v>190</v>
      </c>
      <c r="B3" s="275"/>
      <c r="C3" s="275"/>
      <c r="D3" s="275"/>
      <c r="E3" s="276"/>
      <c r="F3" s="275" t="s">
        <v>42</v>
      </c>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6"/>
      <c r="AY3" s="277" t="s">
        <v>272</v>
      </c>
      <c r="AZ3" s="275"/>
      <c r="BA3" s="275"/>
      <c r="BB3" s="275"/>
      <c r="BC3" s="276"/>
      <c r="BD3" s="277" t="s">
        <v>194</v>
      </c>
      <c r="BE3" s="275"/>
      <c r="BF3" s="275"/>
      <c r="BG3" s="275"/>
      <c r="BH3" s="275"/>
      <c r="BI3" s="276"/>
      <c r="BJ3" s="277" t="s">
        <v>317</v>
      </c>
      <c r="BK3" s="275"/>
      <c r="BL3" s="275"/>
      <c r="BM3" s="275"/>
      <c r="BN3" s="275"/>
      <c r="BO3" s="275"/>
      <c r="BP3" s="276"/>
      <c r="BQ3" s="278" t="s">
        <v>31</v>
      </c>
      <c r="BR3" s="279"/>
      <c r="BS3" s="279"/>
      <c r="BT3" s="279"/>
      <c r="BU3" s="279"/>
      <c r="BV3" s="279"/>
      <c r="BW3" s="279"/>
      <c r="BX3" s="279"/>
      <c r="BY3" s="279"/>
      <c r="BZ3" s="279"/>
      <c r="CA3" s="279"/>
      <c r="CB3" s="279"/>
      <c r="CC3" s="279"/>
      <c r="CD3" s="279"/>
      <c r="CE3" s="279"/>
      <c r="CF3" s="279"/>
      <c r="CG3" s="279"/>
      <c r="CH3" s="279"/>
      <c r="CI3" s="279"/>
      <c r="CJ3" s="279"/>
      <c r="CK3" s="279"/>
      <c r="CL3" s="279"/>
      <c r="CM3" s="279"/>
      <c r="CN3" s="279"/>
    </row>
    <row r="4" spans="1:92" ht="12" customHeight="1" x14ac:dyDescent="0.2">
      <c r="A4" s="263" t="s">
        <v>191</v>
      </c>
      <c r="B4" s="263"/>
      <c r="C4" s="263"/>
      <c r="D4" s="263"/>
      <c r="E4" s="264"/>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4"/>
      <c r="AY4" s="262" t="s">
        <v>192</v>
      </c>
      <c r="AZ4" s="263"/>
      <c r="BA4" s="263"/>
      <c r="BB4" s="263"/>
      <c r="BC4" s="264"/>
      <c r="BD4" s="262" t="s">
        <v>195</v>
      </c>
      <c r="BE4" s="263"/>
      <c r="BF4" s="263"/>
      <c r="BG4" s="263"/>
      <c r="BH4" s="263"/>
      <c r="BI4" s="264"/>
      <c r="BJ4" s="262" t="s">
        <v>319</v>
      </c>
      <c r="BK4" s="263"/>
      <c r="BL4" s="263"/>
      <c r="BM4" s="263"/>
      <c r="BN4" s="263"/>
      <c r="BO4" s="263"/>
      <c r="BP4" s="264"/>
      <c r="BQ4" s="262" t="s">
        <v>472</v>
      </c>
      <c r="BR4" s="263"/>
      <c r="BS4" s="263"/>
      <c r="BT4" s="263"/>
      <c r="BU4" s="263"/>
      <c r="BV4" s="264"/>
      <c r="BW4" s="262" t="s">
        <v>473</v>
      </c>
      <c r="BX4" s="263"/>
      <c r="BY4" s="263"/>
      <c r="BZ4" s="263"/>
      <c r="CA4" s="263"/>
      <c r="CB4" s="264"/>
      <c r="CC4" s="262" t="s">
        <v>474</v>
      </c>
      <c r="CD4" s="263"/>
      <c r="CE4" s="263"/>
      <c r="CF4" s="263"/>
      <c r="CG4" s="263"/>
      <c r="CH4" s="264"/>
      <c r="CI4" s="262" t="s">
        <v>40</v>
      </c>
      <c r="CJ4" s="263"/>
      <c r="CK4" s="263"/>
      <c r="CL4" s="263"/>
      <c r="CM4" s="263"/>
      <c r="CN4" s="263"/>
    </row>
    <row r="5" spans="1:92" ht="12" customHeight="1" x14ac:dyDescent="0.2">
      <c r="A5" s="263"/>
      <c r="B5" s="263"/>
      <c r="C5" s="263"/>
      <c r="D5" s="263"/>
      <c r="E5" s="264"/>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262"/>
      <c r="AZ5" s="263"/>
      <c r="BA5" s="263"/>
      <c r="BB5" s="263"/>
      <c r="BC5" s="264"/>
      <c r="BD5" s="262" t="s">
        <v>196</v>
      </c>
      <c r="BE5" s="263"/>
      <c r="BF5" s="263"/>
      <c r="BG5" s="263"/>
      <c r="BH5" s="263"/>
      <c r="BI5" s="264"/>
      <c r="BJ5" s="262" t="s">
        <v>318</v>
      </c>
      <c r="BK5" s="263"/>
      <c r="BL5" s="263"/>
      <c r="BM5" s="263"/>
      <c r="BN5" s="263"/>
      <c r="BO5" s="263"/>
      <c r="BP5" s="264"/>
      <c r="BQ5" s="262" t="s">
        <v>197</v>
      </c>
      <c r="BR5" s="263"/>
      <c r="BS5" s="263"/>
      <c r="BT5" s="263"/>
      <c r="BU5" s="263"/>
      <c r="BV5" s="264"/>
      <c r="BW5" s="262" t="s">
        <v>199</v>
      </c>
      <c r="BX5" s="263"/>
      <c r="BY5" s="263"/>
      <c r="BZ5" s="263"/>
      <c r="CA5" s="263"/>
      <c r="CB5" s="264"/>
      <c r="CC5" s="262" t="s">
        <v>202</v>
      </c>
      <c r="CD5" s="263"/>
      <c r="CE5" s="263"/>
      <c r="CF5" s="263"/>
      <c r="CG5" s="263"/>
      <c r="CH5" s="264"/>
      <c r="CI5" s="262" t="s">
        <v>41</v>
      </c>
      <c r="CJ5" s="263"/>
      <c r="CK5" s="263"/>
      <c r="CL5" s="263"/>
      <c r="CM5" s="263"/>
      <c r="CN5" s="263"/>
    </row>
    <row r="6" spans="1:92" ht="12" customHeight="1" x14ac:dyDescent="0.2">
      <c r="A6" s="263"/>
      <c r="B6" s="263"/>
      <c r="C6" s="263"/>
      <c r="D6" s="263"/>
      <c r="E6" s="264"/>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c r="AY6" s="262"/>
      <c r="AZ6" s="263"/>
      <c r="BA6" s="263"/>
      <c r="BB6" s="263"/>
      <c r="BC6" s="264"/>
      <c r="BD6" s="262"/>
      <c r="BE6" s="263"/>
      <c r="BF6" s="263"/>
      <c r="BG6" s="263"/>
      <c r="BH6" s="263"/>
      <c r="BI6" s="264"/>
      <c r="BJ6" s="262" t="s">
        <v>14</v>
      </c>
      <c r="BK6" s="263"/>
      <c r="BL6" s="263"/>
      <c r="BM6" s="263"/>
      <c r="BN6" s="263"/>
      <c r="BO6" s="263"/>
      <c r="BP6" s="264"/>
      <c r="BQ6" s="262" t="s">
        <v>198</v>
      </c>
      <c r="BR6" s="263"/>
      <c r="BS6" s="263"/>
      <c r="BT6" s="263"/>
      <c r="BU6" s="263"/>
      <c r="BV6" s="264"/>
      <c r="BW6" s="262" t="s">
        <v>37</v>
      </c>
      <c r="BX6" s="263"/>
      <c r="BY6" s="263"/>
      <c r="BZ6" s="263"/>
      <c r="CA6" s="263"/>
      <c r="CB6" s="264"/>
      <c r="CC6" s="262" t="s">
        <v>37</v>
      </c>
      <c r="CD6" s="263"/>
      <c r="CE6" s="263"/>
      <c r="CF6" s="263"/>
      <c r="CG6" s="263"/>
      <c r="CH6" s="264"/>
      <c r="CI6" s="262" t="s">
        <v>37</v>
      </c>
      <c r="CJ6" s="263"/>
      <c r="CK6" s="263"/>
      <c r="CL6" s="263"/>
      <c r="CM6" s="263"/>
      <c r="CN6" s="263"/>
    </row>
    <row r="7" spans="1:92" ht="12" customHeight="1" x14ac:dyDescent="0.2">
      <c r="A7" s="285"/>
      <c r="B7" s="285"/>
      <c r="C7" s="285"/>
      <c r="D7" s="285"/>
      <c r="E7" s="286"/>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c r="AY7" s="262"/>
      <c r="AZ7" s="263"/>
      <c r="BA7" s="263"/>
      <c r="BB7" s="263"/>
      <c r="BC7" s="264"/>
      <c r="BD7" s="262"/>
      <c r="BE7" s="263"/>
      <c r="BF7" s="263"/>
      <c r="BG7" s="263"/>
      <c r="BH7" s="263"/>
      <c r="BI7" s="264"/>
      <c r="BJ7" s="431" t="s">
        <v>423</v>
      </c>
      <c r="BK7" s="285"/>
      <c r="BL7" s="285"/>
      <c r="BM7" s="285"/>
      <c r="BN7" s="285"/>
      <c r="BO7" s="285"/>
      <c r="BP7" s="286"/>
      <c r="BQ7" s="262" t="s">
        <v>200</v>
      </c>
      <c r="BR7" s="263"/>
      <c r="BS7" s="263"/>
      <c r="BT7" s="263"/>
      <c r="BU7" s="263"/>
      <c r="BV7" s="264"/>
      <c r="BW7" s="262" t="s">
        <v>201</v>
      </c>
      <c r="BX7" s="263"/>
      <c r="BY7" s="263"/>
      <c r="BZ7" s="263"/>
      <c r="CA7" s="263"/>
      <c r="CB7" s="264"/>
      <c r="CC7" s="262" t="s">
        <v>201</v>
      </c>
      <c r="CD7" s="263"/>
      <c r="CE7" s="263"/>
      <c r="CF7" s="263"/>
      <c r="CG7" s="263"/>
      <c r="CH7" s="264"/>
      <c r="CI7" s="262" t="s">
        <v>38</v>
      </c>
      <c r="CJ7" s="263"/>
      <c r="CK7" s="263"/>
      <c r="CL7" s="263"/>
      <c r="CM7" s="263"/>
      <c r="CN7" s="263"/>
    </row>
    <row r="8" spans="1:92" ht="12" customHeight="1" thickBot="1" x14ac:dyDescent="0.25">
      <c r="A8" s="421">
        <v>1</v>
      </c>
      <c r="B8" s="421"/>
      <c r="C8" s="421"/>
      <c r="D8" s="421"/>
      <c r="E8" s="414"/>
      <c r="F8" s="414">
        <v>2</v>
      </c>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300">
        <v>3</v>
      </c>
      <c r="AZ8" s="300"/>
      <c r="BA8" s="300"/>
      <c r="BB8" s="300"/>
      <c r="BC8" s="300"/>
      <c r="BD8" s="300">
        <v>4</v>
      </c>
      <c r="BE8" s="300"/>
      <c r="BF8" s="300"/>
      <c r="BG8" s="300"/>
      <c r="BH8" s="300"/>
      <c r="BI8" s="300"/>
      <c r="BJ8" s="428" t="s">
        <v>293</v>
      </c>
      <c r="BK8" s="428"/>
      <c r="BL8" s="428"/>
      <c r="BM8" s="428"/>
      <c r="BN8" s="428"/>
      <c r="BO8" s="428"/>
      <c r="BP8" s="428"/>
      <c r="BQ8" s="300">
        <v>5</v>
      </c>
      <c r="BR8" s="300"/>
      <c r="BS8" s="300"/>
      <c r="BT8" s="300"/>
      <c r="BU8" s="300"/>
      <c r="BV8" s="300"/>
      <c r="BW8" s="300">
        <v>6</v>
      </c>
      <c r="BX8" s="300"/>
      <c r="BY8" s="300"/>
      <c r="BZ8" s="300"/>
      <c r="CA8" s="300"/>
      <c r="CB8" s="300"/>
      <c r="CC8" s="300">
        <v>7</v>
      </c>
      <c r="CD8" s="300"/>
      <c r="CE8" s="300"/>
      <c r="CF8" s="300"/>
      <c r="CG8" s="300"/>
      <c r="CH8" s="300"/>
      <c r="CI8" s="300">
        <v>8</v>
      </c>
      <c r="CJ8" s="300"/>
      <c r="CK8" s="300"/>
      <c r="CL8" s="300"/>
      <c r="CM8" s="300"/>
      <c r="CN8" s="287"/>
    </row>
    <row r="9" spans="1:92" ht="15" customHeight="1" x14ac:dyDescent="0.2">
      <c r="A9" s="422" t="s">
        <v>203</v>
      </c>
      <c r="B9" s="422"/>
      <c r="C9" s="422"/>
      <c r="D9" s="422"/>
      <c r="E9" s="423"/>
      <c r="F9" s="424" t="s">
        <v>424</v>
      </c>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32" t="s">
        <v>193</v>
      </c>
      <c r="AZ9" s="433"/>
      <c r="BA9" s="433"/>
      <c r="BB9" s="433"/>
      <c r="BC9" s="433"/>
      <c r="BD9" s="434" t="s">
        <v>54</v>
      </c>
      <c r="BE9" s="434"/>
      <c r="BF9" s="434"/>
      <c r="BG9" s="434"/>
      <c r="BH9" s="434"/>
      <c r="BI9" s="434"/>
      <c r="BJ9" s="435"/>
      <c r="BK9" s="436"/>
      <c r="BL9" s="436"/>
      <c r="BM9" s="436"/>
      <c r="BN9" s="436"/>
      <c r="BO9" s="436"/>
      <c r="BP9" s="437"/>
      <c r="BQ9" s="425">
        <f>BQ29</f>
        <v>19334330.810000002</v>
      </c>
      <c r="BR9" s="425"/>
      <c r="BS9" s="425"/>
      <c r="BT9" s="425"/>
      <c r="BU9" s="425"/>
      <c r="BV9" s="425"/>
      <c r="BW9" s="425">
        <f>BW29</f>
        <v>16091440.68</v>
      </c>
      <c r="BX9" s="425"/>
      <c r="BY9" s="425"/>
      <c r="BZ9" s="425"/>
      <c r="CA9" s="425"/>
      <c r="CB9" s="425"/>
      <c r="CC9" s="425">
        <f>CC29</f>
        <v>13967940.68</v>
      </c>
      <c r="CD9" s="425"/>
      <c r="CE9" s="425"/>
      <c r="CF9" s="425"/>
      <c r="CG9" s="425"/>
      <c r="CH9" s="425"/>
      <c r="CI9" s="426"/>
      <c r="CJ9" s="426"/>
      <c r="CK9" s="426"/>
      <c r="CL9" s="426"/>
      <c r="CM9" s="426"/>
      <c r="CN9" s="427"/>
    </row>
    <row r="10" spans="1:92" ht="12" customHeight="1" x14ac:dyDescent="0.2">
      <c r="A10" s="361" t="s">
        <v>205</v>
      </c>
      <c r="B10" s="361"/>
      <c r="C10" s="361"/>
      <c r="D10" s="361"/>
      <c r="E10" s="362"/>
      <c r="F10" s="415" t="s">
        <v>47</v>
      </c>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00"/>
      <c r="AY10" s="381" t="s">
        <v>206</v>
      </c>
      <c r="AZ10" s="313"/>
      <c r="BA10" s="313"/>
      <c r="BB10" s="313"/>
      <c r="BC10" s="314"/>
      <c r="BD10" s="312" t="s">
        <v>54</v>
      </c>
      <c r="BE10" s="313"/>
      <c r="BF10" s="313"/>
      <c r="BG10" s="313"/>
      <c r="BH10" s="313"/>
      <c r="BI10" s="314"/>
      <c r="BJ10" s="312"/>
      <c r="BK10" s="313"/>
      <c r="BL10" s="313"/>
      <c r="BM10" s="313"/>
      <c r="BN10" s="313"/>
      <c r="BO10" s="313"/>
      <c r="BP10" s="314"/>
      <c r="BQ10" s="191"/>
      <c r="BR10" s="192"/>
      <c r="BS10" s="192"/>
      <c r="BT10" s="192"/>
      <c r="BU10" s="192"/>
      <c r="BV10" s="193"/>
      <c r="BW10" s="191"/>
      <c r="BX10" s="192"/>
      <c r="BY10" s="192"/>
      <c r="BZ10" s="192"/>
      <c r="CA10" s="192"/>
      <c r="CB10" s="193"/>
      <c r="CC10" s="191"/>
      <c r="CD10" s="192"/>
      <c r="CE10" s="192"/>
      <c r="CF10" s="192"/>
      <c r="CG10" s="192"/>
      <c r="CH10" s="193"/>
      <c r="CI10" s="363"/>
      <c r="CJ10" s="364"/>
      <c r="CK10" s="364"/>
      <c r="CL10" s="364"/>
      <c r="CM10" s="364"/>
      <c r="CN10" s="365"/>
    </row>
    <row r="11" spans="1:92" ht="12" customHeight="1" x14ac:dyDescent="0.2">
      <c r="A11" s="361"/>
      <c r="B11" s="361"/>
      <c r="C11" s="361"/>
      <c r="D11" s="361"/>
      <c r="E11" s="362"/>
      <c r="F11" s="386" t="s">
        <v>220</v>
      </c>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8"/>
      <c r="AY11" s="389"/>
      <c r="AZ11" s="316"/>
      <c r="BA11" s="316"/>
      <c r="BB11" s="316"/>
      <c r="BC11" s="317"/>
      <c r="BD11" s="315"/>
      <c r="BE11" s="316"/>
      <c r="BF11" s="316"/>
      <c r="BG11" s="316"/>
      <c r="BH11" s="316"/>
      <c r="BI11" s="317"/>
      <c r="BJ11" s="315"/>
      <c r="BK11" s="316"/>
      <c r="BL11" s="316"/>
      <c r="BM11" s="316"/>
      <c r="BN11" s="316"/>
      <c r="BO11" s="316"/>
      <c r="BP11" s="317"/>
      <c r="BQ11" s="197"/>
      <c r="BR11" s="198"/>
      <c r="BS11" s="198"/>
      <c r="BT11" s="198"/>
      <c r="BU11" s="198"/>
      <c r="BV11" s="199"/>
      <c r="BW11" s="197"/>
      <c r="BX11" s="198"/>
      <c r="BY11" s="198"/>
      <c r="BZ11" s="198"/>
      <c r="CA11" s="198"/>
      <c r="CB11" s="199"/>
      <c r="CC11" s="197"/>
      <c r="CD11" s="198"/>
      <c r="CE11" s="198"/>
      <c r="CF11" s="198"/>
      <c r="CG11" s="198"/>
      <c r="CH11" s="199"/>
      <c r="CI11" s="390"/>
      <c r="CJ11" s="391"/>
      <c r="CK11" s="391"/>
      <c r="CL11" s="391"/>
      <c r="CM11" s="391"/>
      <c r="CN11" s="392"/>
    </row>
    <row r="12" spans="1:92" ht="12" customHeight="1" x14ac:dyDescent="0.2">
      <c r="A12" s="361"/>
      <c r="B12" s="361"/>
      <c r="C12" s="361"/>
      <c r="D12" s="361"/>
      <c r="E12" s="362"/>
      <c r="F12" s="386" t="s">
        <v>221</v>
      </c>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8"/>
      <c r="AY12" s="389"/>
      <c r="AZ12" s="316"/>
      <c r="BA12" s="316"/>
      <c r="BB12" s="316"/>
      <c r="BC12" s="317"/>
      <c r="BD12" s="315"/>
      <c r="BE12" s="316"/>
      <c r="BF12" s="316"/>
      <c r="BG12" s="316"/>
      <c r="BH12" s="316"/>
      <c r="BI12" s="317"/>
      <c r="BJ12" s="315"/>
      <c r="BK12" s="316"/>
      <c r="BL12" s="316"/>
      <c r="BM12" s="316"/>
      <c r="BN12" s="316"/>
      <c r="BO12" s="316"/>
      <c r="BP12" s="317"/>
      <c r="BQ12" s="197"/>
      <c r="BR12" s="198"/>
      <c r="BS12" s="198"/>
      <c r="BT12" s="198"/>
      <c r="BU12" s="198"/>
      <c r="BV12" s="199"/>
      <c r="BW12" s="197"/>
      <c r="BX12" s="198"/>
      <c r="BY12" s="198"/>
      <c r="BZ12" s="198"/>
      <c r="CA12" s="198"/>
      <c r="CB12" s="199"/>
      <c r="CC12" s="197"/>
      <c r="CD12" s="198"/>
      <c r="CE12" s="198"/>
      <c r="CF12" s="198"/>
      <c r="CG12" s="198"/>
      <c r="CH12" s="199"/>
      <c r="CI12" s="390"/>
      <c r="CJ12" s="391"/>
      <c r="CK12" s="391"/>
      <c r="CL12" s="391"/>
      <c r="CM12" s="391"/>
      <c r="CN12" s="392"/>
    </row>
    <row r="13" spans="1:92" ht="12" customHeight="1" x14ac:dyDescent="0.2">
      <c r="A13" s="361"/>
      <c r="B13" s="361"/>
      <c r="C13" s="361"/>
      <c r="D13" s="361"/>
      <c r="E13" s="362"/>
      <c r="F13" s="386" t="s">
        <v>222</v>
      </c>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8"/>
      <c r="AY13" s="389"/>
      <c r="AZ13" s="316"/>
      <c r="BA13" s="316"/>
      <c r="BB13" s="316"/>
      <c r="BC13" s="317"/>
      <c r="BD13" s="315"/>
      <c r="BE13" s="316"/>
      <c r="BF13" s="316"/>
      <c r="BG13" s="316"/>
      <c r="BH13" s="316"/>
      <c r="BI13" s="317"/>
      <c r="BJ13" s="315"/>
      <c r="BK13" s="316"/>
      <c r="BL13" s="316"/>
      <c r="BM13" s="316"/>
      <c r="BN13" s="316"/>
      <c r="BO13" s="316"/>
      <c r="BP13" s="317"/>
      <c r="BQ13" s="197"/>
      <c r="BR13" s="198"/>
      <c r="BS13" s="198"/>
      <c r="BT13" s="198"/>
      <c r="BU13" s="198"/>
      <c r="BV13" s="199"/>
      <c r="BW13" s="197"/>
      <c r="BX13" s="198"/>
      <c r="BY13" s="198"/>
      <c r="BZ13" s="198"/>
      <c r="CA13" s="198"/>
      <c r="CB13" s="199"/>
      <c r="CC13" s="197"/>
      <c r="CD13" s="198"/>
      <c r="CE13" s="198"/>
      <c r="CF13" s="198"/>
      <c r="CG13" s="198"/>
      <c r="CH13" s="199"/>
      <c r="CI13" s="390"/>
      <c r="CJ13" s="391"/>
      <c r="CK13" s="391"/>
      <c r="CL13" s="391"/>
      <c r="CM13" s="391"/>
      <c r="CN13" s="392"/>
    </row>
    <row r="14" spans="1:92" ht="12" customHeight="1" x14ac:dyDescent="0.2">
      <c r="A14" s="361"/>
      <c r="B14" s="361"/>
      <c r="C14" s="361"/>
      <c r="D14" s="361"/>
      <c r="E14" s="362"/>
      <c r="F14" s="386" t="s">
        <v>223</v>
      </c>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8"/>
      <c r="AY14" s="389"/>
      <c r="AZ14" s="316"/>
      <c r="BA14" s="316"/>
      <c r="BB14" s="316"/>
      <c r="BC14" s="317"/>
      <c r="BD14" s="315"/>
      <c r="BE14" s="316"/>
      <c r="BF14" s="316"/>
      <c r="BG14" s="316"/>
      <c r="BH14" s="316"/>
      <c r="BI14" s="317"/>
      <c r="BJ14" s="315"/>
      <c r="BK14" s="316"/>
      <c r="BL14" s="316"/>
      <c r="BM14" s="316"/>
      <c r="BN14" s="316"/>
      <c r="BO14" s="316"/>
      <c r="BP14" s="317"/>
      <c r="BQ14" s="197"/>
      <c r="BR14" s="198"/>
      <c r="BS14" s="198"/>
      <c r="BT14" s="198"/>
      <c r="BU14" s="198"/>
      <c r="BV14" s="199"/>
      <c r="BW14" s="197"/>
      <c r="BX14" s="198"/>
      <c r="BY14" s="198"/>
      <c r="BZ14" s="198"/>
      <c r="CA14" s="198"/>
      <c r="CB14" s="199"/>
      <c r="CC14" s="197"/>
      <c r="CD14" s="198"/>
      <c r="CE14" s="198"/>
      <c r="CF14" s="198"/>
      <c r="CG14" s="198"/>
      <c r="CH14" s="199"/>
      <c r="CI14" s="390"/>
      <c r="CJ14" s="391"/>
      <c r="CK14" s="391"/>
      <c r="CL14" s="391"/>
      <c r="CM14" s="391"/>
      <c r="CN14" s="392"/>
    </row>
    <row r="15" spans="1:92" ht="12" customHeight="1" x14ac:dyDescent="0.2">
      <c r="A15" s="361"/>
      <c r="B15" s="361"/>
      <c r="C15" s="361"/>
      <c r="D15" s="361"/>
      <c r="E15" s="362"/>
      <c r="F15" s="386" t="s">
        <v>224</v>
      </c>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8"/>
      <c r="AY15" s="389"/>
      <c r="AZ15" s="316"/>
      <c r="BA15" s="316"/>
      <c r="BB15" s="316"/>
      <c r="BC15" s="317"/>
      <c r="BD15" s="315"/>
      <c r="BE15" s="316"/>
      <c r="BF15" s="316"/>
      <c r="BG15" s="316"/>
      <c r="BH15" s="316"/>
      <c r="BI15" s="317"/>
      <c r="BJ15" s="315"/>
      <c r="BK15" s="316"/>
      <c r="BL15" s="316"/>
      <c r="BM15" s="316"/>
      <c r="BN15" s="316"/>
      <c r="BO15" s="316"/>
      <c r="BP15" s="317"/>
      <c r="BQ15" s="197"/>
      <c r="BR15" s="198"/>
      <c r="BS15" s="198"/>
      <c r="BT15" s="198"/>
      <c r="BU15" s="198"/>
      <c r="BV15" s="199"/>
      <c r="BW15" s="197"/>
      <c r="BX15" s="198"/>
      <c r="BY15" s="198"/>
      <c r="BZ15" s="198"/>
      <c r="CA15" s="198"/>
      <c r="CB15" s="199"/>
      <c r="CC15" s="197"/>
      <c r="CD15" s="198"/>
      <c r="CE15" s="198"/>
      <c r="CF15" s="198"/>
      <c r="CG15" s="198"/>
      <c r="CH15" s="199"/>
      <c r="CI15" s="390"/>
      <c r="CJ15" s="391"/>
      <c r="CK15" s="391"/>
      <c r="CL15" s="391"/>
      <c r="CM15" s="391"/>
      <c r="CN15" s="392"/>
    </row>
    <row r="16" spans="1:92" ht="12" customHeight="1" x14ac:dyDescent="0.2">
      <c r="A16" s="361"/>
      <c r="B16" s="361"/>
      <c r="C16" s="361"/>
      <c r="D16" s="361"/>
      <c r="E16" s="362"/>
      <c r="F16" s="386" t="s">
        <v>225</v>
      </c>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8"/>
      <c r="AY16" s="389"/>
      <c r="AZ16" s="316"/>
      <c r="BA16" s="316"/>
      <c r="BB16" s="316"/>
      <c r="BC16" s="317"/>
      <c r="BD16" s="315"/>
      <c r="BE16" s="316"/>
      <c r="BF16" s="316"/>
      <c r="BG16" s="316"/>
      <c r="BH16" s="316"/>
      <c r="BI16" s="317"/>
      <c r="BJ16" s="315"/>
      <c r="BK16" s="316"/>
      <c r="BL16" s="316"/>
      <c r="BM16" s="316"/>
      <c r="BN16" s="316"/>
      <c r="BO16" s="316"/>
      <c r="BP16" s="317"/>
      <c r="BQ16" s="197"/>
      <c r="BR16" s="198"/>
      <c r="BS16" s="198"/>
      <c r="BT16" s="198"/>
      <c r="BU16" s="198"/>
      <c r="BV16" s="199"/>
      <c r="BW16" s="197"/>
      <c r="BX16" s="198"/>
      <c r="BY16" s="198"/>
      <c r="BZ16" s="198"/>
      <c r="CA16" s="198"/>
      <c r="CB16" s="199"/>
      <c r="CC16" s="197"/>
      <c r="CD16" s="198"/>
      <c r="CE16" s="198"/>
      <c r="CF16" s="198"/>
      <c r="CG16" s="198"/>
      <c r="CH16" s="199"/>
      <c r="CI16" s="390"/>
      <c r="CJ16" s="391"/>
      <c r="CK16" s="391"/>
      <c r="CL16" s="391"/>
      <c r="CM16" s="391"/>
      <c r="CN16" s="392"/>
    </row>
    <row r="17" spans="1:92" ht="12" customHeight="1" x14ac:dyDescent="0.2">
      <c r="A17" s="361"/>
      <c r="B17" s="361"/>
      <c r="C17" s="361"/>
      <c r="D17" s="361"/>
      <c r="E17" s="362"/>
      <c r="F17" s="386" t="s">
        <v>226</v>
      </c>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8"/>
      <c r="AY17" s="389"/>
      <c r="AZ17" s="316"/>
      <c r="BA17" s="316"/>
      <c r="BB17" s="316"/>
      <c r="BC17" s="317"/>
      <c r="BD17" s="315"/>
      <c r="BE17" s="316"/>
      <c r="BF17" s="316"/>
      <c r="BG17" s="316"/>
      <c r="BH17" s="316"/>
      <c r="BI17" s="317"/>
      <c r="BJ17" s="315"/>
      <c r="BK17" s="316"/>
      <c r="BL17" s="316"/>
      <c r="BM17" s="316"/>
      <c r="BN17" s="316"/>
      <c r="BO17" s="316"/>
      <c r="BP17" s="317"/>
      <c r="BQ17" s="197"/>
      <c r="BR17" s="198"/>
      <c r="BS17" s="198"/>
      <c r="BT17" s="198"/>
      <c r="BU17" s="198"/>
      <c r="BV17" s="199"/>
      <c r="BW17" s="197"/>
      <c r="BX17" s="198"/>
      <c r="BY17" s="198"/>
      <c r="BZ17" s="198"/>
      <c r="CA17" s="198"/>
      <c r="CB17" s="199"/>
      <c r="CC17" s="197"/>
      <c r="CD17" s="198"/>
      <c r="CE17" s="198"/>
      <c r="CF17" s="198"/>
      <c r="CG17" s="198"/>
      <c r="CH17" s="199"/>
      <c r="CI17" s="390"/>
      <c r="CJ17" s="391"/>
      <c r="CK17" s="391"/>
      <c r="CL17" s="391"/>
      <c r="CM17" s="391"/>
      <c r="CN17" s="392"/>
    </row>
    <row r="18" spans="1:92" ht="12" customHeight="1" x14ac:dyDescent="0.2">
      <c r="A18" s="361"/>
      <c r="B18" s="361"/>
      <c r="C18" s="361"/>
      <c r="D18" s="361"/>
      <c r="E18" s="362"/>
      <c r="F18" s="405" t="s">
        <v>425</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382"/>
      <c r="AZ18" s="319"/>
      <c r="BA18" s="319"/>
      <c r="BB18" s="319"/>
      <c r="BC18" s="320"/>
      <c r="BD18" s="318"/>
      <c r="BE18" s="319"/>
      <c r="BF18" s="319"/>
      <c r="BG18" s="319"/>
      <c r="BH18" s="319"/>
      <c r="BI18" s="320"/>
      <c r="BJ18" s="318"/>
      <c r="BK18" s="319"/>
      <c r="BL18" s="319"/>
      <c r="BM18" s="319"/>
      <c r="BN18" s="319"/>
      <c r="BO18" s="319"/>
      <c r="BP18" s="320"/>
      <c r="BQ18" s="200"/>
      <c r="BR18" s="201"/>
      <c r="BS18" s="201"/>
      <c r="BT18" s="201"/>
      <c r="BU18" s="201"/>
      <c r="BV18" s="202"/>
      <c r="BW18" s="200"/>
      <c r="BX18" s="201"/>
      <c r="BY18" s="201"/>
      <c r="BZ18" s="201"/>
      <c r="CA18" s="201"/>
      <c r="CB18" s="202"/>
      <c r="CC18" s="200"/>
      <c r="CD18" s="201"/>
      <c r="CE18" s="201"/>
      <c r="CF18" s="201"/>
      <c r="CG18" s="201"/>
      <c r="CH18" s="202"/>
      <c r="CI18" s="366"/>
      <c r="CJ18" s="367"/>
      <c r="CK18" s="367"/>
      <c r="CL18" s="367"/>
      <c r="CM18" s="367"/>
      <c r="CN18" s="368"/>
    </row>
    <row r="19" spans="1:92" ht="12" customHeight="1" x14ac:dyDescent="0.2">
      <c r="A19" s="361" t="s">
        <v>204</v>
      </c>
      <c r="B19" s="361"/>
      <c r="C19" s="361"/>
      <c r="D19" s="361"/>
      <c r="E19" s="362"/>
      <c r="F19" s="400" t="s">
        <v>227</v>
      </c>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2"/>
      <c r="AY19" s="381" t="s">
        <v>148</v>
      </c>
      <c r="AZ19" s="313"/>
      <c r="BA19" s="313"/>
      <c r="BB19" s="313"/>
      <c r="BC19" s="314"/>
      <c r="BD19" s="312" t="s">
        <v>54</v>
      </c>
      <c r="BE19" s="313"/>
      <c r="BF19" s="313"/>
      <c r="BG19" s="313"/>
      <c r="BH19" s="313"/>
      <c r="BI19" s="314"/>
      <c r="BJ19" s="312"/>
      <c r="BK19" s="313"/>
      <c r="BL19" s="313"/>
      <c r="BM19" s="313"/>
      <c r="BN19" s="313"/>
      <c r="BO19" s="313"/>
      <c r="BP19" s="314"/>
      <c r="BQ19" s="191"/>
      <c r="BR19" s="192"/>
      <c r="BS19" s="192"/>
      <c r="BT19" s="192"/>
      <c r="BU19" s="192"/>
      <c r="BV19" s="193"/>
      <c r="BW19" s="191"/>
      <c r="BX19" s="192"/>
      <c r="BY19" s="192"/>
      <c r="BZ19" s="192"/>
      <c r="CA19" s="192"/>
      <c r="CB19" s="193"/>
      <c r="CC19" s="191"/>
      <c r="CD19" s="192"/>
      <c r="CE19" s="192"/>
      <c r="CF19" s="192"/>
      <c r="CG19" s="192"/>
      <c r="CH19" s="193"/>
      <c r="CI19" s="363"/>
      <c r="CJ19" s="364"/>
      <c r="CK19" s="364"/>
      <c r="CL19" s="364"/>
      <c r="CM19" s="364"/>
      <c r="CN19" s="365"/>
    </row>
    <row r="20" spans="1:92" ht="12" customHeight="1" x14ac:dyDescent="0.2">
      <c r="A20" s="361"/>
      <c r="B20" s="361"/>
      <c r="C20" s="361"/>
      <c r="D20" s="361"/>
      <c r="E20" s="362"/>
      <c r="F20" s="386" t="s">
        <v>228</v>
      </c>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8"/>
      <c r="AY20" s="389"/>
      <c r="AZ20" s="316"/>
      <c r="BA20" s="316"/>
      <c r="BB20" s="316"/>
      <c r="BC20" s="317"/>
      <c r="BD20" s="315"/>
      <c r="BE20" s="316"/>
      <c r="BF20" s="316"/>
      <c r="BG20" s="316"/>
      <c r="BH20" s="316"/>
      <c r="BI20" s="317"/>
      <c r="BJ20" s="315"/>
      <c r="BK20" s="316"/>
      <c r="BL20" s="316"/>
      <c r="BM20" s="316"/>
      <c r="BN20" s="316"/>
      <c r="BO20" s="316"/>
      <c r="BP20" s="317"/>
      <c r="BQ20" s="197"/>
      <c r="BR20" s="198"/>
      <c r="BS20" s="198"/>
      <c r="BT20" s="198"/>
      <c r="BU20" s="198"/>
      <c r="BV20" s="199"/>
      <c r="BW20" s="197"/>
      <c r="BX20" s="198"/>
      <c r="BY20" s="198"/>
      <c r="BZ20" s="198"/>
      <c r="CA20" s="198"/>
      <c r="CB20" s="199"/>
      <c r="CC20" s="197"/>
      <c r="CD20" s="198"/>
      <c r="CE20" s="198"/>
      <c r="CF20" s="198"/>
      <c r="CG20" s="198"/>
      <c r="CH20" s="199"/>
      <c r="CI20" s="390"/>
      <c r="CJ20" s="391"/>
      <c r="CK20" s="391"/>
      <c r="CL20" s="391"/>
      <c r="CM20" s="391"/>
      <c r="CN20" s="392"/>
    </row>
    <row r="21" spans="1:92" ht="12" customHeight="1" x14ac:dyDescent="0.2">
      <c r="A21" s="361"/>
      <c r="B21" s="361"/>
      <c r="C21" s="361"/>
      <c r="D21" s="361"/>
      <c r="E21" s="362"/>
      <c r="F21" s="405" t="s">
        <v>426</v>
      </c>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382"/>
      <c r="AZ21" s="319"/>
      <c r="BA21" s="319"/>
      <c r="BB21" s="319"/>
      <c r="BC21" s="320"/>
      <c r="BD21" s="318"/>
      <c r="BE21" s="319"/>
      <c r="BF21" s="319"/>
      <c r="BG21" s="319"/>
      <c r="BH21" s="319"/>
      <c r="BI21" s="320"/>
      <c r="BJ21" s="318"/>
      <c r="BK21" s="319"/>
      <c r="BL21" s="319"/>
      <c r="BM21" s="319"/>
      <c r="BN21" s="319"/>
      <c r="BO21" s="319"/>
      <c r="BP21" s="320"/>
      <c r="BQ21" s="200"/>
      <c r="BR21" s="201"/>
      <c r="BS21" s="201"/>
      <c r="BT21" s="201"/>
      <c r="BU21" s="201"/>
      <c r="BV21" s="202"/>
      <c r="BW21" s="200"/>
      <c r="BX21" s="201"/>
      <c r="BY21" s="201"/>
      <c r="BZ21" s="201"/>
      <c r="CA21" s="201"/>
      <c r="CB21" s="202"/>
      <c r="CC21" s="200"/>
      <c r="CD21" s="201"/>
      <c r="CE21" s="201"/>
      <c r="CF21" s="201"/>
      <c r="CG21" s="201"/>
      <c r="CH21" s="202"/>
      <c r="CI21" s="366"/>
      <c r="CJ21" s="367"/>
      <c r="CK21" s="367"/>
      <c r="CL21" s="367"/>
      <c r="CM21" s="367"/>
      <c r="CN21" s="368"/>
    </row>
    <row r="22" spans="1:92" ht="12" customHeight="1" x14ac:dyDescent="0.2">
      <c r="A22" s="361" t="s">
        <v>207</v>
      </c>
      <c r="B22" s="361"/>
      <c r="C22" s="361"/>
      <c r="D22" s="361"/>
      <c r="E22" s="362"/>
      <c r="F22" s="400" t="s">
        <v>303</v>
      </c>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2"/>
      <c r="AY22" s="381" t="s">
        <v>209</v>
      </c>
      <c r="AZ22" s="313"/>
      <c r="BA22" s="313"/>
      <c r="BB22" s="313"/>
      <c r="BC22" s="314"/>
      <c r="BD22" s="312" t="s">
        <v>54</v>
      </c>
      <c r="BE22" s="313"/>
      <c r="BF22" s="313"/>
      <c r="BG22" s="313"/>
      <c r="BH22" s="313"/>
      <c r="BI22" s="314"/>
      <c r="BJ22" s="312"/>
      <c r="BK22" s="313"/>
      <c r="BL22" s="313"/>
      <c r="BM22" s="313"/>
      <c r="BN22" s="313"/>
      <c r="BO22" s="313"/>
      <c r="BP22" s="314"/>
      <c r="BQ22" s="191"/>
      <c r="BR22" s="192"/>
      <c r="BS22" s="192"/>
      <c r="BT22" s="192"/>
      <c r="BU22" s="192"/>
      <c r="BV22" s="193"/>
      <c r="BW22" s="191"/>
      <c r="BX22" s="192"/>
      <c r="BY22" s="192"/>
      <c r="BZ22" s="192"/>
      <c r="CA22" s="192"/>
      <c r="CB22" s="193"/>
      <c r="CC22" s="191"/>
      <c r="CD22" s="192"/>
      <c r="CE22" s="192"/>
      <c r="CF22" s="192"/>
      <c r="CG22" s="192"/>
      <c r="CH22" s="193"/>
      <c r="CI22" s="363"/>
      <c r="CJ22" s="364"/>
      <c r="CK22" s="364"/>
      <c r="CL22" s="364"/>
      <c r="CM22" s="364"/>
      <c r="CN22" s="365"/>
    </row>
    <row r="23" spans="1:92" ht="12" customHeight="1" x14ac:dyDescent="0.2">
      <c r="A23" s="361"/>
      <c r="B23" s="361"/>
      <c r="C23" s="361"/>
      <c r="D23" s="361"/>
      <c r="E23" s="362"/>
      <c r="F23" s="411" t="s">
        <v>427</v>
      </c>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382"/>
      <c r="AZ23" s="319"/>
      <c r="BA23" s="319"/>
      <c r="BB23" s="319"/>
      <c r="BC23" s="320"/>
      <c r="BD23" s="318"/>
      <c r="BE23" s="319"/>
      <c r="BF23" s="319"/>
      <c r="BG23" s="319"/>
      <c r="BH23" s="319"/>
      <c r="BI23" s="320"/>
      <c r="BJ23" s="318"/>
      <c r="BK23" s="319"/>
      <c r="BL23" s="319"/>
      <c r="BM23" s="319"/>
      <c r="BN23" s="319"/>
      <c r="BO23" s="319"/>
      <c r="BP23" s="320"/>
      <c r="BQ23" s="200"/>
      <c r="BR23" s="201"/>
      <c r="BS23" s="201"/>
      <c r="BT23" s="201"/>
      <c r="BU23" s="201"/>
      <c r="BV23" s="202"/>
      <c r="BW23" s="200"/>
      <c r="BX23" s="201"/>
      <c r="BY23" s="201"/>
      <c r="BZ23" s="201"/>
      <c r="CA23" s="201"/>
      <c r="CB23" s="202"/>
      <c r="CC23" s="200"/>
      <c r="CD23" s="201"/>
      <c r="CE23" s="201"/>
      <c r="CF23" s="201"/>
      <c r="CG23" s="201"/>
      <c r="CH23" s="202"/>
      <c r="CI23" s="366"/>
      <c r="CJ23" s="367"/>
      <c r="CK23" s="367"/>
      <c r="CL23" s="367"/>
      <c r="CM23" s="367"/>
      <c r="CN23" s="368"/>
    </row>
    <row r="24" spans="1:92" ht="12" customHeight="1" x14ac:dyDescent="0.2">
      <c r="A24" s="361" t="s">
        <v>295</v>
      </c>
      <c r="B24" s="361"/>
      <c r="C24" s="361"/>
      <c r="D24" s="361"/>
      <c r="E24" s="362"/>
      <c r="F24" s="412" t="s">
        <v>47</v>
      </c>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13"/>
      <c r="AY24" s="381" t="s">
        <v>296</v>
      </c>
      <c r="AZ24" s="313"/>
      <c r="BA24" s="313"/>
      <c r="BB24" s="313"/>
      <c r="BC24" s="314"/>
      <c r="BD24" s="312" t="s">
        <v>54</v>
      </c>
      <c r="BE24" s="313"/>
      <c r="BF24" s="313"/>
      <c r="BG24" s="313"/>
      <c r="BH24" s="313"/>
      <c r="BI24" s="314"/>
      <c r="BJ24" s="312" t="s">
        <v>54</v>
      </c>
      <c r="BK24" s="313"/>
      <c r="BL24" s="313"/>
      <c r="BM24" s="313"/>
      <c r="BN24" s="313"/>
      <c r="BO24" s="313"/>
      <c r="BP24" s="314"/>
      <c r="BQ24" s="191"/>
      <c r="BR24" s="192"/>
      <c r="BS24" s="192"/>
      <c r="BT24" s="192"/>
      <c r="BU24" s="192"/>
      <c r="BV24" s="193"/>
      <c r="BW24" s="191"/>
      <c r="BX24" s="192"/>
      <c r="BY24" s="192"/>
      <c r="BZ24" s="192"/>
      <c r="CA24" s="192"/>
      <c r="CB24" s="193"/>
      <c r="CC24" s="191"/>
      <c r="CD24" s="192"/>
      <c r="CE24" s="192"/>
      <c r="CF24" s="192"/>
      <c r="CG24" s="192"/>
      <c r="CH24" s="193"/>
      <c r="CI24" s="363"/>
      <c r="CJ24" s="364"/>
      <c r="CK24" s="364"/>
      <c r="CL24" s="364"/>
      <c r="CM24" s="364"/>
      <c r="CN24" s="365"/>
    </row>
    <row r="25" spans="1:92" ht="12" customHeight="1" x14ac:dyDescent="0.2">
      <c r="A25" s="361"/>
      <c r="B25" s="361"/>
      <c r="C25" s="361"/>
      <c r="D25" s="361"/>
      <c r="E25" s="362"/>
      <c r="F25" s="404" t="s">
        <v>219</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382"/>
      <c r="AZ25" s="319"/>
      <c r="BA25" s="319"/>
      <c r="BB25" s="319"/>
      <c r="BC25" s="320"/>
      <c r="BD25" s="318"/>
      <c r="BE25" s="319"/>
      <c r="BF25" s="319"/>
      <c r="BG25" s="319"/>
      <c r="BH25" s="319"/>
      <c r="BI25" s="320"/>
      <c r="BJ25" s="318"/>
      <c r="BK25" s="319"/>
      <c r="BL25" s="319"/>
      <c r="BM25" s="319"/>
      <c r="BN25" s="319"/>
      <c r="BO25" s="319"/>
      <c r="BP25" s="320"/>
      <c r="BQ25" s="200"/>
      <c r="BR25" s="201"/>
      <c r="BS25" s="201"/>
      <c r="BT25" s="201"/>
      <c r="BU25" s="201"/>
      <c r="BV25" s="202"/>
      <c r="BW25" s="200"/>
      <c r="BX25" s="201"/>
      <c r="BY25" s="201"/>
      <c r="BZ25" s="201"/>
      <c r="CA25" s="201"/>
      <c r="CB25" s="202"/>
      <c r="CC25" s="200"/>
      <c r="CD25" s="201"/>
      <c r="CE25" s="201"/>
      <c r="CF25" s="201"/>
      <c r="CG25" s="201"/>
      <c r="CH25" s="202"/>
      <c r="CI25" s="366"/>
      <c r="CJ25" s="367"/>
      <c r="CK25" s="367"/>
      <c r="CL25" s="367"/>
      <c r="CM25" s="367"/>
      <c r="CN25" s="368"/>
    </row>
    <row r="26" spans="1:92" x14ac:dyDescent="0.2">
      <c r="A26" s="361"/>
      <c r="B26" s="361"/>
      <c r="C26" s="361"/>
      <c r="D26" s="361"/>
      <c r="E26" s="362"/>
      <c r="F26" s="409" t="s">
        <v>428</v>
      </c>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10"/>
      <c r="AY26" s="381" t="s">
        <v>297</v>
      </c>
      <c r="AZ26" s="313"/>
      <c r="BA26" s="313"/>
      <c r="BB26" s="313"/>
      <c r="BC26" s="314"/>
      <c r="BD26" s="312"/>
      <c r="BE26" s="313"/>
      <c r="BF26" s="313"/>
      <c r="BG26" s="313"/>
      <c r="BH26" s="313"/>
      <c r="BI26" s="314"/>
      <c r="BJ26" s="312"/>
      <c r="BK26" s="313"/>
      <c r="BL26" s="313"/>
      <c r="BM26" s="313"/>
      <c r="BN26" s="313"/>
      <c r="BO26" s="313"/>
      <c r="BP26" s="314"/>
      <c r="BQ26" s="191"/>
      <c r="BR26" s="192"/>
      <c r="BS26" s="192"/>
      <c r="BT26" s="192"/>
      <c r="BU26" s="192"/>
      <c r="BV26" s="193"/>
      <c r="BW26" s="191"/>
      <c r="BX26" s="192"/>
      <c r="BY26" s="192"/>
      <c r="BZ26" s="192"/>
      <c r="CA26" s="192"/>
      <c r="CB26" s="193"/>
      <c r="CC26" s="191"/>
      <c r="CD26" s="192"/>
      <c r="CE26" s="192"/>
      <c r="CF26" s="192"/>
      <c r="CG26" s="192"/>
      <c r="CH26" s="193"/>
      <c r="CI26" s="363"/>
      <c r="CJ26" s="364"/>
      <c r="CK26" s="364"/>
      <c r="CL26" s="364"/>
      <c r="CM26" s="364"/>
      <c r="CN26" s="365"/>
    </row>
    <row r="27" spans="1:92" ht="12" customHeight="1" x14ac:dyDescent="0.2">
      <c r="A27" s="361"/>
      <c r="B27" s="361"/>
      <c r="C27" s="361"/>
      <c r="D27" s="361"/>
      <c r="E27" s="362"/>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2"/>
      <c r="AZ27" s="319"/>
      <c r="BA27" s="319"/>
      <c r="BB27" s="319"/>
      <c r="BC27" s="320"/>
      <c r="BD27" s="318"/>
      <c r="BE27" s="319"/>
      <c r="BF27" s="319"/>
      <c r="BG27" s="319"/>
      <c r="BH27" s="319"/>
      <c r="BI27" s="320"/>
      <c r="BJ27" s="318"/>
      <c r="BK27" s="319"/>
      <c r="BL27" s="319"/>
      <c r="BM27" s="319"/>
      <c r="BN27" s="319"/>
      <c r="BO27" s="319"/>
      <c r="BP27" s="320"/>
      <c r="BQ27" s="200"/>
      <c r="BR27" s="201"/>
      <c r="BS27" s="201"/>
      <c r="BT27" s="201"/>
      <c r="BU27" s="201"/>
      <c r="BV27" s="202"/>
      <c r="BW27" s="200"/>
      <c r="BX27" s="201"/>
      <c r="BY27" s="201"/>
      <c r="BZ27" s="201"/>
      <c r="CA27" s="201"/>
      <c r="CB27" s="202"/>
      <c r="CC27" s="200"/>
      <c r="CD27" s="201"/>
      <c r="CE27" s="201"/>
      <c r="CF27" s="201"/>
      <c r="CG27" s="201"/>
      <c r="CH27" s="202"/>
      <c r="CI27" s="366"/>
      <c r="CJ27" s="367"/>
      <c r="CK27" s="367"/>
      <c r="CL27" s="367"/>
      <c r="CM27" s="367"/>
      <c r="CN27" s="368"/>
    </row>
    <row r="28" spans="1:92" ht="15" customHeight="1" x14ac:dyDescent="0.2">
      <c r="A28" s="361" t="s">
        <v>299</v>
      </c>
      <c r="B28" s="361"/>
      <c r="C28" s="361"/>
      <c r="D28" s="361"/>
      <c r="E28" s="362"/>
      <c r="F28" s="397" t="s">
        <v>251</v>
      </c>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9"/>
      <c r="AY28" s="384" t="s">
        <v>298</v>
      </c>
      <c r="AZ28" s="385"/>
      <c r="BA28" s="385"/>
      <c r="BB28" s="385"/>
      <c r="BC28" s="385"/>
      <c r="BD28" s="385" t="s">
        <v>54</v>
      </c>
      <c r="BE28" s="385"/>
      <c r="BF28" s="385"/>
      <c r="BG28" s="385"/>
      <c r="BH28" s="385"/>
      <c r="BI28" s="385"/>
      <c r="BJ28" s="385" t="s">
        <v>54</v>
      </c>
      <c r="BK28" s="385"/>
      <c r="BL28" s="385"/>
      <c r="BM28" s="385"/>
      <c r="BN28" s="385"/>
      <c r="BO28" s="385"/>
      <c r="BP28" s="385"/>
      <c r="BQ28" s="133"/>
      <c r="BR28" s="133"/>
      <c r="BS28" s="133"/>
      <c r="BT28" s="133"/>
      <c r="BU28" s="133"/>
      <c r="BV28" s="133"/>
      <c r="BW28" s="133"/>
      <c r="BX28" s="133"/>
      <c r="BY28" s="133"/>
      <c r="BZ28" s="133"/>
      <c r="CA28" s="133"/>
      <c r="CB28" s="133"/>
      <c r="CC28" s="133"/>
      <c r="CD28" s="133"/>
      <c r="CE28" s="133"/>
      <c r="CF28" s="133"/>
      <c r="CG28" s="133"/>
      <c r="CH28" s="133"/>
      <c r="CI28" s="429"/>
      <c r="CJ28" s="429"/>
      <c r="CK28" s="429"/>
      <c r="CL28" s="429"/>
      <c r="CM28" s="429"/>
      <c r="CN28" s="430"/>
    </row>
    <row r="29" spans="1:92" ht="12" customHeight="1" x14ac:dyDescent="0.2">
      <c r="A29" s="361" t="s">
        <v>208</v>
      </c>
      <c r="B29" s="361"/>
      <c r="C29" s="361"/>
      <c r="D29" s="361"/>
      <c r="E29" s="362"/>
      <c r="F29" s="400" t="s">
        <v>227</v>
      </c>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2"/>
      <c r="AY29" s="381" t="s">
        <v>210</v>
      </c>
      <c r="AZ29" s="313"/>
      <c r="BA29" s="313"/>
      <c r="BB29" s="313"/>
      <c r="BC29" s="314"/>
      <c r="BD29" s="312" t="s">
        <v>54</v>
      </c>
      <c r="BE29" s="313"/>
      <c r="BF29" s="313"/>
      <c r="BG29" s="313"/>
      <c r="BH29" s="313"/>
      <c r="BI29" s="314"/>
      <c r="BJ29" s="312"/>
      <c r="BK29" s="313"/>
      <c r="BL29" s="313"/>
      <c r="BM29" s="313"/>
      <c r="BN29" s="313"/>
      <c r="BO29" s="313"/>
      <c r="BP29" s="314"/>
      <c r="BQ29" s="191">
        <f>BQ32+BQ38+BQ52</f>
        <v>19334330.810000002</v>
      </c>
      <c r="BR29" s="192"/>
      <c r="BS29" s="192"/>
      <c r="BT29" s="192"/>
      <c r="BU29" s="192"/>
      <c r="BV29" s="193"/>
      <c r="BW29" s="191">
        <f>BW32+BW38+BW52</f>
        <v>16091440.68</v>
      </c>
      <c r="BX29" s="192"/>
      <c r="BY29" s="192"/>
      <c r="BZ29" s="192"/>
      <c r="CA29" s="192"/>
      <c r="CB29" s="193"/>
      <c r="CC29" s="191">
        <f>CC32+CC38+CC52</f>
        <v>13967940.68</v>
      </c>
      <c r="CD29" s="192"/>
      <c r="CE29" s="192"/>
      <c r="CF29" s="192"/>
      <c r="CG29" s="192"/>
      <c r="CH29" s="193"/>
      <c r="CI29" s="363"/>
      <c r="CJ29" s="364"/>
      <c r="CK29" s="364"/>
      <c r="CL29" s="364"/>
      <c r="CM29" s="364"/>
      <c r="CN29" s="365"/>
    </row>
    <row r="30" spans="1:92" ht="12" customHeight="1" x14ac:dyDescent="0.2">
      <c r="A30" s="361"/>
      <c r="B30" s="361"/>
      <c r="C30" s="361"/>
      <c r="D30" s="361"/>
      <c r="E30" s="362"/>
      <c r="F30" s="386" t="s">
        <v>294</v>
      </c>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8"/>
      <c r="AY30" s="389"/>
      <c r="AZ30" s="316"/>
      <c r="BA30" s="316"/>
      <c r="BB30" s="316"/>
      <c r="BC30" s="317"/>
      <c r="BD30" s="315"/>
      <c r="BE30" s="316"/>
      <c r="BF30" s="316"/>
      <c r="BG30" s="316"/>
      <c r="BH30" s="316"/>
      <c r="BI30" s="317"/>
      <c r="BJ30" s="315"/>
      <c r="BK30" s="316"/>
      <c r="BL30" s="316"/>
      <c r="BM30" s="316"/>
      <c r="BN30" s="316"/>
      <c r="BO30" s="316"/>
      <c r="BP30" s="317"/>
      <c r="BQ30" s="197"/>
      <c r="BR30" s="198"/>
      <c r="BS30" s="198"/>
      <c r="BT30" s="198"/>
      <c r="BU30" s="198"/>
      <c r="BV30" s="199"/>
      <c r="BW30" s="197"/>
      <c r="BX30" s="198"/>
      <c r="BY30" s="198"/>
      <c r="BZ30" s="198"/>
      <c r="CA30" s="198"/>
      <c r="CB30" s="199"/>
      <c r="CC30" s="197"/>
      <c r="CD30" s="198"/>
      <c r="CE30" s="198"/>
      <c r="CF30" s="198"/>
      <c r="CG30" s="198"/>
      <c r="CH30" s="199"/>
      <c r="CI30" s="390"/>
      <c r="CJ30" s="391"/>
      <c r="CK30" s="391"/>
      <c r="CL30" s="391"/>
      <c r="CM30" s="391"/>
      <c r="CN30" s="392"/>
    </row>
    <row r="31" spans="1:92" ht="12" customHeight="1" x14ac:dyDescent="0.2">
      <c r="A31" s="361"/>
      <c r="B31" s="361"/>
      <c r="C31" s="361"/>
      <c r="D31" s="361"/>
      <c r="E31" s="362"/>
      <c r="F31" s="405" t="s">
        <v>429</v>
      </c>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382"/>
      <c r="AZ31" s="319"/>
      <c r="BA31" s="319"/>
      <c r="BB31" s="319"/>
      <c r="BC31" s="320"/>
      <c r="BD31" s="318"/>
      <c r="BE31" s="319"/>
      <c r="BF31" s="319"/>
      <c r="BG31" s="319"/>
      <c r="BH31" s="319"/>
      <c r="BI31" s="320"/>
      <c r="BJ31" s="318"/>
      <c r="BK31" s="319"/>
      <c r="BL31" s="319"/>
      <c r="BM31" s="319"/>
      <c r="BN31" s="319"/>
      <c r="BO31" s="319"/>
      <c r="BP31" s="320"/>
      <c r="BQ31" s="200"/>
      <c r="BR31" s="201"/>
      <c r="BS31" s="201"/>
      <c r="BT31" s="201"/>
      <c r="BU31" s="201"/>
      <c r="BV31" s="202"/>
      <c r="BW31" s="200"/>
      <c r="BX31" s="201"/>
      <c r="BY31" s="201"/>
      <c r="BZ31" s="201"/>
      <c r="CA31" s="201"/>
      <c r="CB31" s="202"/>
      <c r="CC31" s="200"/>
      <c r="CD31" s="201"/>
      <c r="CE31" s="201"/>
      <c r="CF31" s="201"/>
      <c r="CG31" s="201"/>
      <c r="CH31" s="202"/>
      <c r="CI31" s="366"/>
      <c r="CJ31" s="367"/>
      <c r="CK31" s="367"/>
      <c r="CL31" s="367"/>
      <c r="CM31" s="367"/>
      <c r="CN31" s="368"/>
    </row>
    <row r="32" spans="1:92" ht="12" customHeight="1" x14ac:dyDescent="0.2">
      <c r="A32" s="361" t="s">
        <v>211</v>
      </c>
      <c r="B32" s="361"/>
      <c r="C32" s="361"/>
      <c r="D32" s="361"/>
      <c r="E32" s="362"/>
      <c r="F32" s="406" t="s">
        <v>47</v>
      </c>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381" t="s">
        <v>212</v>
      </c>
      <c r="AZ32" s="313"/>
      <c r="BA32" s="313"/>
      <c r="BB32" s="313"/>
      <c r="BC32" s="314"/>
      <c r="BD32" s="312" t="s">
        <v>54</v>
      </c>
      <c r="BE32" s="313"/>
      <c r="BF32" s="313"/>
      <c r="BG32" s="313"/>
      <c r="BH32" s="313"/>
      <c r="BI32" s="314"/>
      <c r="BJ32" s="312"/>
      <c r="BK32" s="313"/>
      <c r="BL32" s="313"/>
      <c r="BM32" s="313"/>
      <c r="BN32" s="313"/>
      <c r="BO32" s="313"/>
      <c r="BP32" s="314"/>
      <c r="BQ32" s="191">
        <f>BQ35</f>
        <v>10847082.4</v>
      </c>
      <c r="BR32" s="192"/>
      <c r="BS32" s="192"/>
      <c r="BT32" s="192"/>
      <c r="BU32" s="192"/>
      <c r="BV32" s="193"/>
      <c r="BW32" s="191">
        <f>BW35</f>
        <v>9815240.6799999997</v>
      </c>
      <c r="BX32" s="192"/>
      <c r="BY32" s="192"/>
      <c r="BZ32" s="192"/>
      <c r="CA32" s="192"/>
      <c r="CB32" s="193"/>
      <c r="CC32" s="191">
        <f>CC35</f>
        <v>8076240.6799999997</v>
      </c>
      <c r="CD32" s="192"/>
      <c r="CE32" s="192"/>
      <c r="CF32" s="192"/>
      <c r="CG32" s="192"/>
      <c r="CH32" s="193"/>
      <c r="CI32" s="363"/>
      <c r="CJ32" s="364"/>
      <c r="CK32" s="364"/>
      <c r="CL32" s="364"/>
      <c r="CM32" s="364"/>
      <c r="CN32" s="365"/>
    </row>
    <row r="33" spans="1:92" ht="12" customHeight="1" x14ac:dyDescent="0.2">
      <c r="A33" s="361"/>
      <c r="B33" s="361"/>
      <c r="C33" s="361"/>
      <c r="D33" s="361"/>
      <c r="E33" s="362"/>
      <c r="F33" s="408" t="s">
        <v>217</v>
      </c>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389"/>
      <c r="AZ33" s="316"/>
      <c r="BA33" s="316"/>
      <c r="BB33" s="316"/>
      <c r="BC33" s="317"/>
      <c r="BD33" s="315"/>
      <c r="BE33" s="316"/>
      <c r="BF33" s="316"/>
      <c r="BG33" s="316"/>
      <c r="BH33" s="316"/>
      <c r="BI33" s="317"/>
      <c r="BJ33" s="315"/>
      <c r="BK33" s="316"/>
      <c r="BL33" s="316"/>
      <c r="BM33" s="316"/>
      <c r="BN33" s="316"/>
      <c r="BO33" s="316"/>
      <c r="BP33" s="317"/>
      <c r="BQ33" s="197"/>
      <c r="BR33" s="198"/>
      <c r="BS33" s="198"/>
      <c r="BT33" s="198"/>
      <c r="BU33" s="198"/>
      <c r="BV33" s="199"/>
      <c r="BW33" s="197"/>
      <c r="BX33" s="198"/>
      <c r="BY33" s="198"/>
      <c r="BZ33" s="198"/>
      <c r="CA33" s="198"/>
      <c r="CB33" s="199"/>
      <c r="CC33" s="197"/>
      <c r="CD33" s="198"/>
      <c r="CE33" s="198"/>
      <c r="CF33" s="198"/>
      <c r="CG33" s="198"/>
      <c r="CH33" s="199"/>
      <c r="CI33" s="390"/>
      <c r="CJ33" s="391"/>
      <c r="CK33" s="391"/>
      <c r="CL33" s="391"/>
      <c r="CM33" s="391"/>
      <c r="CN33" s="392"/>
    </row>
    <row r="34" spans="1:92" ht="12" customHeight="1" x14ac:dyDescent="0.2">
      <c r="A34" s="361"/>
      <c r="B34" s="361"/>
      <c r="C34" s="361"/>
      <c r="D34" s="361"/>
      <c r="E34" s="362"/>
      <c r="F34" s="404" t="s">
        <v>218</v>
      </c>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382"/>
      <c r="AZ34" s="319"/>
      <c r="BA34" s="319"/>
      <c r="BB34" s="319"/>
      <c r="BC34" s="320"/>
      <c r="BD34" s="318"/>
      <c r="BE34" s="319"/>
      <c r="BF34" s="319"/>
      <c r="BG34" s="319"/>
      <c r="BH34" s="319"/>
      <c r="BI34" s="320"/>
      <c r="BJ34" s="318"/>
      <c r="BK34" s="319"/>
      <c r="BL34" s="319"/>
      <c r="BM34" s="319"/>
      <c r="BN34" s="319"/>
      <c r="BO34" s="319"/>
      <c r="BP34" s="320"/>
      <c r="BQ34" s="200"/>
      <c r="BR34" s="201"/>
      <c r="BS34" s="201"/>
      <c r="BT34" s="201"/>
      <c r="BU34" s="201"/>
      <c r="BV34" s="202"/>
      <c r="BW34" s="200"/>
      <c r="BX34" s="201"/>
      <c r="BY34" s="201"/>
      <c r="BZ34" s="201"/>
      <c r="CA34" s="201"/>
      <c r="CB34" s="202"/>
      <c r="CC34" s="200"/>
      <c r="CD34" s="201"/>
      <c r="CE34" s="201"/>
      <c r="CF34" s="201"/>
      <c r="CG34" s="201"/>
      <c r="CH34" s="202"/>
      <c r="CI34" s="366"/>
      <c r="CJ34" s="367"/>
      <c r="CK34" s="367"/>
      <c r="CL34" s="367"/>
      <c r="CM34" s="367"/>
      <c r="CN34" s="368"/>
    </row>
    <row r="35" spans="1:92" ht="12" customHeight="1" x14ac:dyDescent="0.2">
      <c r="A35" s="361" t="s">
        <v>213</v>
      </c>
      <c r="B35" s="361"/>
      <c r="C35" s="361"/>
      <c r="D35" s="361"/>
      <c r="E35" s="362"/>
      <c r="F35" s="403" t="s">
        <v>47</v>
      </c>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381" t="s">
        <v>214</v>
      </c>
      <c r="AZ35" s="313"/>
      <c r="BA35" s="313"/>
      <c r="BB35" s="313"/>
      <c r="BC35" s="314"/>
      <c r="BD35" s="312" t="s">
        <v>54</v>
      </c>
      <c r="BE35" s="313"/>
      <c r="BF35" s="313"/>
      <c r="BG35" s="313"/>
      <c r="BH35" s="313"/>
      <c r="BI35" s="314"/>
      <c r="BJ35" s="312"/>
      <c r="BK35" s="313"/>
      <c r="BL35" s="313"/>
      <c r="BM35" s="313"/>
      <c r="BN35" s="313"/>
      <c r="BO35" s="313"/>
      <c r="BP35" s="314"/>
      <c r="BQ35" s="191">
        <v>10847082.4</v>
      </c>
      <c r="BR35" s="192"/>
      <c r="BS35" s="192"/>
      <c r="BT35" s="192"/>
      <c r="BU35" s="192"/>
      <c r="BV35" s="193"/>
      <c r="BW35" s="191">
        <v>9815240.6799999997</v>
      </c>
      <c r="BX35" s="192"/>
      <c r="BY35" s="192"/>
      <c r="BZ35" s="192"/>
      <c r="CA35" s="192"/>
      <c r="CB35" s="193"/>
      <c r="CC35" s="191">
        <v>8076240.6799999997</v>
      </c>
      <c r="CD35" s="192"/>
      <c r="CE35" s="192"/>
      <c r="CF35" s="192"/>
      <c r="CG35" s="192"/>
      <c r="CH35" s="193"/>
      <c r="CI35" s="363"/>
      <c r="CJ35" s="364"/>
      <c r="CK35" s="364"/>
      <c r="CL35" s="364"/>
      <c r="CM35" s="364"/>
      <c r="CN35" s="365"/>
    </row>
    <row r="36" spans="1:92" ht="12" customHeight="1" x14ac:dyDescent="0.2">
      <c r="A36" s="361"/>
      <c r="B36" s="361"/>
      <c r="C36" s="361"/>
      <c r="D36" s="361"/>
      <c r="E36" s="362"/>
      <c r="F36" s="383" t="s">
        <v>219</v>
      </c>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2"/>
      <c r="AZ36" s="319"/>
      <c r="BA36" s="319"/>
      <c r="BB36" s="319"/>
      <c r="BC36" s="320"/>
      <c r="BD36" s="318"/>
      <c r="BE36" s="319"/>
      <c r="BF36" s="319"/>
      <c r="BG36" s="319"/>
      <c r="BH36" s="319"/>
      <c r="BI36" s="320"/>
      <c r="BJ36" s="318"/>
      <c r="BK36" s="319"/>
      <c r="BL36" s="319"/>
      <c r="BM36" s="319"/>
      <c r="BN36" s="319"/>
      <c r="BO36" s="319"/>
      <c r="BP36" s="320"/>
      <c r="BQ36" s="200"/>
      <c r="BR36" s="201"/>
      <c r="BS36" s="201"/>
      <c r="BT36" s="201"/>
      <c r="BU36" s="201"/>
      <c r="BV36" s="202"/>
      <c r="BW36" s="200"/>
      <c r="BX36" s="201"/>
      <c r="BY36" s="201"/>
      <c r="BZ36" s="201"/>
      <c r="CA36" s="201"/>
      <c r="CB36" s="202"/>
      <c r="CC36" s="200"/>
      <c r="CD36" s="201"/>
      <c r="CE36" s="201"/>
      <c r="CF36" s="201"/>
      <c r="CG36" s="201"/>
      <c r="CH36" s="202"/>
      <c r="CI36" s="366"/>
      <c r="CJ36" s="367"/>
      <c r="CK36" s="367"/>
      <c r="CL36" s="367"/>
      <c r="CM36" s="367"/>
      <c r="CN36" s="368"/>
    </row>
    <row r="37" spans="1:92" ht="15" customHeight="1" x14ac:dyDescent="0.2">
      <c r="A37" s="361" t="s">
        <v>215</v>
      </c>
      <c r="B37" s="361"/>
      <c r="C37" s="361"/>
      <c r="D37" s="361"/>
      <c r="E37" s="362"/>
      <c r="F37" s="378" t="s">
        <v>430</v>
      </c>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80"/>
      <c r="AY37" s="384" t="s">
        <v>216</v>
      </c>
      <c r="AZ37" s="385"/>
      <c r="BA37" s="385"/>
      <c r="BB37" s="385"/>
      <c r="BC37" s="385"/>
      <c r="BD37" s="385" t="s">
        <v>54</v>
      </c>
      <c r="BE37" s="385"/>
      <c r="BF37" s="385"/>
      <c r="BG37" s="385"/>
      <c r="BH37" s="385"/>
      <c r="BI37" s="385"/>
      <c r="BJ37" s="385"/>
      <c r="BK37" s="385"/>
      <c r="BL37" s="385"/>
      <c r="BM37" s="385"/>
      <c r="BN37" s="385"/>
      <c r="BO37" s="385"/>
      <c r="BP37" s="385"/>
      <c r="BQ37" s="133"/>
      <c r="BR37" s="133"/>
      <c r="BS37" s="133"/>
      <c r="BT37" s="133"/>
      <c r="BU37" s="133"/>
      <c r="BV37" s="133"/>
      <c r="BW37" s="133"/>
      <c r="BX37" s="133"/>
      <c r="BY37" s="133"/>
      <c r="BZ37" s="133"/>
      <c r="CA37" s="133"/>
      <c r="CB37" s="133"/>
      <c r="CC37" s="133"/>
      <c r="CD37" s="133"/>
      <c r="CE37" s="133"/>
      <c r="CF37" s="133"/>
      <c r="CG37" s="133"/>
      <c r="CH37" s="133"/>
      <c r="CI37" s="429"/>
      <c r="CJ37" s="429"/>
      <c r="CK37" s="429"/>
      <c r="CL37" s="429"/>
      <c r="CM37" s="429"/>
      <c r="CN37" s="430"/>
    </row>
    <row r="38" spans="1:92" ht="12" customHeight="1" x14ac:dyDescent="0.2">
      <c r="A38" s="319" t="s">
        <v>229</v>
      </c>
      <c r="B38" s="319"/>
      <c r="C38" s="319"/>
      <c r="D38" s="319"/>
      <c r="E38" s="320"/>
      <c r="F38" s="408" t="s">
        <v>245</v>
      </c>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389" t="s">
        <v>230</v>
      </c>
      <c r="AZ38" s="316"/>
      <c r="BA38" s="316"/>
      <c r="BB38" s="316"/>
      <c r="BC38" s="317"/>
      <c r="BD38" s="315" t="s">
        <v>54</v>
      </c>
      <c r="BE38" s="316"/>
      <c r="BF38" s="316"/>
      <c r="BG38" s="316"/>
      <c r="BH38" s="316"/>
      <c r="BI38" s="317"/>
      <c r="BJ38" s="315"/>
      <c r="BK38" s="316"/>
      <c r="BL38" s="316"/>
      <c r="BM38" s="316"/>
      <c r="BN38" s="316"/>
      <c r="BO38" s="316"/>
      <c r="BP38" s="317"/>
      <c r="BQ38" s="197">
        <f t="shared" ref="BQ38" si="0">BQ40</f>
        <v>5142200</v>
      </c>
      <c r="BR38" s="198"/>
      <c r="BS38" s="198"/>
      <c r="BT38" s="198"/>
      <c r="BU38" s="198"/>
      <c r="BV38" s="199"/>
      <c r="BW38" s="197">
        <f t="shared" ref="BW38" si="1">BW40</f>
        <v>3276200</v>
      </c>
      <c r="BX38" s="198"/>
      <c r="BY38" s="198"/>
      <c r="BZ38" s="198"/>
      <c r="CA38" s="198"/>
      <c r="CB38" s="199"/>
      <c r="CC38" s="197">
        <f>CC40</f>
        <v>2891700</v>
      </c>
      <c r="CD38" s="198"/>
      <c r="CE38" s="198"/>
      <c r="CF38" s="198"/>
      <c r="CG38" s="198"/>
      <c r="CH38" s="199"/>
      <c r="CI38" s="390"/>
      <c r="CJ38" s="391"/>
      <c r="CK38" s="391"/>
      <c r="CL38" s="391"/>
      <c r="CM38" s="391"/>
      <c r="CN38" s="392"/>
    </row>
    <row r="39" spans="1:92" ht="12" customHeight="1" x14ac:dyDescent="0.2">
      <c r="A39" s="361"/>
      <c r="B39" s="361"/>
      <c r="C39" s="361"/>
      <c r="D39" s="361"/>
      <c r="E39" s="362"/>
      <c r="F39" s="404" t="s">
        <v>246</v>
      </c>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382"/>
      <c r="AZ39" s="319"/>
      <c r="BA39" s="319"/>
      <c r="BB39" s="319"/>
      <c r="BC39" s="320"/>
      <c r="BD39" s="318"/>
      <c r="BE39" s="319"/>
      <c r="BF39" s="319"/>
      <c r="BG39" s="319"/>
      <c r="BH39" s="319"/>
      <c r="BI39" s="320"/>
      <c r="BJ39" s="318"/>
      <c r="BK39" s="319"/>
      <c r="BL39" s="319"/>
      <c r="BM39" s="319"/>
      <c r="BN39" s="319"/>
      <c r="BO39" s="319"/>
      <c r="BP39" s="320"/>
      <c r="BQ39" s="200"/>
      <c r="BR39" s="201"/>
      <c r="BS39" s="201"/>
      <c r="BT39" s="201"/>
      <c r="BU39" s="201"/>
      <c r="BV39" s="202"/>
      <c r="BW39" s="200"/>
      <c r="BX39" s="201"/>
      <c r="BY39" s="201"/>
      <c r="BZ39" s="201"/>
      <c r="CA39" s="201"/>
      <c r="CB39" s="202"/>
      <c r="CC39" s="200"/>
      <c r="CD39" s="201"/>
      <c r="CE39" s="201"/>
      <c r="CF39" s="201"/>
      <c r="CG39" s="201"/>
      <c r="CH39" s="202"/>
      <c r="CI39" s="366"/>
      <c r="CJ39" s="367"/>
      <c r="CK39" s="367"/>
      <c r="CL39" s="367"/>
      <c r="CM39" s="367"/>
      <c r="CN39" s="368"/>
    </row>
    <row r="40" spans="1:92" ht="12" customHeight="1" x14ac:dyDescent="0.2">
      <c r="A40" s="361" t="s">
        <v>231</v>
      </c>
      <c r="B40" s="361"/>
      <c r="C40" s="361"/>
      <c r="D40" s="361"/>
      <c r="E40" s="362"/>
      <c r="F40" s="403" t="s">
        <v>47</v>
      </c>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381" t="s">
        <v>233</v>
      </c>
      <c r="AZ40" s="313"/>
      <c r="BA40" s="313"/>
      <c r="BB40" s="313"/>
      <c r="BC40" s="314"/>
      <c r="BD40" s="312" t="s">
        <v>54</v>
      </c>
      <c r="BE40" s="313"/>
      <c r="BF40" s="313"/>
      <c r="BG40" s="313"/>
      <c r="BH40" s="313"/>
      <c r="BI40" s="314"/>
      <c r="BJ40" s="312"/>
      <c r="BK40" s="313"/>
      <c r="BL40" s="313"/>
      <c r="BM40" s="313"/>
      <c r="BN40" s="313"/>
      <c r="BO40" s="313"/>
      <c r="BP40" s="314"/>
      <c r="BQ40" s="191">
        <v>5142200</v>
      </c>
      <c r="BR40" s="192"/>
      <c r="BS40" s="192"/>
      <c r="BT40" s="192"/>
      <c r="BU40" s="192"/>
      <c r="BV40" s="193"/>
      <c r="BW40" s="191">
        <v>3276200</v>
      </c>
      <c r="BX40" s="192"/>
      <c r="BY40" s="192"/>
      <c r="BZ40" s="192"/>
      <c r="CA40" s="192"/>
      <c r="CB40" s="193"/>
      <c r="CC40" s="191">
        <v>2891700</v>
      </c>
      <c r="CD40" s="192"/>
      <c r="CE40" s="192"/>
      <c r="CF40" s="192"/>
      <c r="CG40" s="192"/>
      <c r="CH40" s="193"/>
      <c r="CI40" s="363"/>
      <c r="CJ40" s="364"/>
      <c r="CK40" s="364"/>
      <c r="CL40" s="364"/>
      <c r="CM40" s="364"/>
      <c r="CN40" s="365"/>
    </row>
    <row r="41" spans="1:92" ht="12" customHeight="1" x14ac:dyDescent="0.2">
      <c r="A41" s="361"/>
      <c r="B41" s="361"/>
      <c r="C41" s="361"/>
      <c r="D41" s="361"/>
      <c r="E41" s="362"/>
      <c r="F41" s="383" t="s">
        <v>219</v>
      </c>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2"/>
      <c r="AZ41" s="319"/>
      <c r="BA41" s="319"/>
      <c r="BB41" s="319"/>
      <c r="BC41" s="320"/>
      <c r="BD41" s="318"/>
      <c r="BE41" s="319"/>
      <c r="BF41" s="319"/>
      <c r="BG41" s="319"/>
      <c r="BH41" s="319"/>
      <c r="BI41" s="320"/>
      <c r="BJ41" s="318"/>
      <c r="BK41" s="319"/>
      <c r="BL41" s="319"/>
      <c r="BM41" s="319"/>
      <c r="BN41" s="319"/>
      <c r="BO41" s="319"/>
      <c r="BP41" s="320"/>
      <c r="BQ41" s="200"/>
      <c r="BR41" s="201"/>
      <c r="BS41" s="201"/>
      <c r="BT41" s="201"/>
      <c r="BU41" s="201"/>
      <c r="BV41" s="202"/>
      <c r="BW41" s="200"/>
      <c r="BX41" s="201"/>
      <c r="BY41" s="201"/>
      <c r="BZ41" s="201"/>
      <c r="CA41" s="201"/>
      <c r="CB41" s="202"/>
      <c r="CC41" s="200"/>
      <c r="CD41" s="201"/>
      <c r="CE41" s="201"/>
      <c r="CF41" s="201"/>
      <c r="CG41" s="201"/>
      <c r="CH41" s="202"/>
      <c r="CI41" s="366"/>
      <c r="CJ41" s="367"/>
      <c r="CK41" s="367"/>
      <c r="CL41" s="367"/>
      <c r="CM41" s="367"/>
      <c r="CN41" s="368"/>
    </row>
    <row r="42" spans="1:92" x14ac:dyDescent="0.2">
      <c r="A42" s="361"/>
      <c r="B42" s="361"/>
      <c r="C42" s="361"/>
      <c r="D42" s="361"/>
      <c r="E42" s="362"/>
      <c r="F42" s="409" t="s">
        <v>431</v>
      </c>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10"/>
      <c r="AY42" s="381" t="s">
        <v>300</v>
      </c>
      <c r="AZ42" s="313"/>
      <c r="BA42" s="313"/>
      <c r="BB42" s="313"/>
      <c r="BC42" s="314"/>
      <c r="BD42" s="312" t="s">
        <v>54</v>
      </c>
      <c r="BE42" s="313"/>
      <c r="BF42" s="313"/>
      <c r="BG42" s="313"/>
      <c r="BH42" s="313"/>
      <c r="BI42" s="314"/>
      <c r="BJ42" s="312"/>
      <c r="BK42" s="313"/>
      <c r="BL42" s="313"/>
      <c r="BM42" s="313"/>
      <c r="BN42" s="313"/>
      <c r="BO42" s="313"/>
      <c r="BP42" s="314"/>
      <c r="BQ42" s="191"/>
      <c r="BR42" s="192"/>
      <c r="BS42" s="192"/>
      <c r="BT42" s="192"/>
      <c r="BU42" s="192"/>
      <c r="BV42" s="193"/>
      <c r="BW42" s="191"/>
      <c r="BX42" s="192"/>
      <c r="BY42" s="192"/>
      <c r="BZ42" s="192"/>
      <c r="CA42" s="192"/>
      <c r="CB42" s="193"/>
      <c r="CC42" s="191"/>
      <c r="CD42" s="192"/>
      <c r="CE42" s="192"/>
      <c r="CF42" s="192"/>
      <c r="CG42" s="192"/>
      <c r="CH42" s="193"/>
      <c r="CI42" s="363"/>
      <c r="CJ42" s="364"/>
      <c r="CK42" s="364"/>
      <c r="CL42" s="364"/>
      <c r="CM42" s="364"/>
      <c r="CN42" s="365"/>
    </row>
    <row r="43" spans="1:92" ht="12" customHeight="1" x14ac:dyDescent="0.2">
      <c r="A43" s="361"/>
      <c r="B43" s="361"/>
      <c r="C43" s="361"/>
      <c r="D43" s="361"/>
      <c r="E43" s="362"/>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2"/>
      <c r="AZ43" s="319"/>
      <c r="BA43" s="319"/>
      <c r="BB43" s="319"/>
      <c r="BC43" s="320"/>
      <c r="BD43" s="318"/>
      <c r="BE43" s="319"/>
      <c r="BF43" s="319"/>
      <c r="BG43" s="319"/>
      <c r="BH43" s="319"/>
      <c r="BI43" s="320"/>
      <c r="BJ43" s="318"/>
      <c r="BK43" s="319"/>
      <c r="BL43" s="319"/>
      <c r="BM43" s="319"/>
      <c r="BN43" s="319"/>
      <c r="BO43" s="319"/>
      <c r="BP43" s="320"/>
      <c r="BQ43" s="200"/>
      <c r="BR43" s="201"/>
      <c r="BS43" s="201"/>
      <c r="BT43" s="201"/>
      <c r="BU43" s="201"/>
      <c r="BV43" s="202"/>
      <c r="BW43" s="200"/>
      <c r="BX43" s="201"/>
      <c r="BY43" s="201"/>
      <c r="BZ43" s="201"/>
      <c r="CA43" s="201"/>
      <c r="CB43" s="202"/>
      <c r="CC43" s="200"/>
      <c r="CD43" s="201"/>
      <c r="CE43" s="201"/>
      <c r="CF43" s="201"/>
      <c r="CG43" s="201"/>
      <c r="CH43" s="202"/>
      <c r="CI43" s="366"/>
      <c r="CJ43" s="367"/>
      <c r="CK43" s="367"/>
      <c r="CL43" s="367"/>
      <c r="CM43" s="367"/>
      <c r="CN43" s="368"/>
    </row>
    <row r="44" spans="1:92" ht="15" customHeight="1" x14ac:dyDescent="0.2">
      <c r="A44" s="361" t="s">
        <v>232</v>
      </c>
      <c r="B44" s="361"/>
      <c r="C44" s="361"/>
      <c r="D44" s="361"/>
      <c r="E44" s="362"/>
      <c r="F44" s="378" t="s">
        <v>430</v>
      </c>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80"/>
      <c r="AY44" s="384" t="s">
        <v>234</v>
      </c>
      <c r="AZ44" s="385"/>
      <c r="BA44" s="385"/>
      <c r="BB44" s="385"/>
      <c r="BC44" s="385"/>
      <c r="BD44" s="385" t="s">
        <v>54</v>
      </c>
      <c r="BE44" s="385"/>
      <c r="BF44" s="385"/>
      <c r="BG44" s="385"/>
      <c r="BH44" s="385"/>
      <c r="BI44" s="385"/>
      <c r="BJ44" s="385"/>
      <c r="BK44" s="385"/>
      <c r="BL44" s="385"/>
      <c r="BM44" s="385"/>
      <c r="BN44" s="385"/>
      <c r="BO44" s="385"/>
      <c r="BP44" s="385"/>
      <c r="BQ44" s="133"/>
      <c r="BR44" s="133"/>
      <c r="BS44" s="133"/>
      <c r="BT44" s="133"/>
      <c r="BU44" s="133"/>
      <c r="BV44" s="133"/>
      <c r="BW44" s="133"/>
      <c r="BX44" s="133"/>
      <c r="BY44" s="133"/>
      <c r="BZ44" s="133"/>
      <c r="CA44" s="133"/>
      <c r="CB44" s="133"/>
      <c r="CC44" s="133"/>
      <c r="CD44" s="133"/>
      <c r="CE44" s="133"/>
      <c r="CF44" s="133"/>
      <c r="CG44" s="133"/>
      <c r="CH44" s="133"/>
      <c r="CI44" s="429"/>
      <c r="CJ44" s="429"/>
      <c r="CK44" s="429"/>
      <c r="CL44" s="429"/>
      <c r="CM44" s="429"/>
      <c r="CN44" s="430"/>
    </row>
    <row r="45" spans="1:92" ht="15" customHeight="1" x14ac:dyDescent="0.2">
      <c r="A45" s="361" t="s">
        <v>237</v>
      </c>
      <c r="B45" s="361"/>
      <c r="C45" s="361"/>
      <c r="D45" s="361"/>
      <c r="E45" s="362"/>
      <c r="F45" s="406" t="s">
        <v>432</v>
      </c>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381" t="s">
        <v>235</v>
      </c>
      <c r="AZ45" s="313"/>
      <c r="BA45" s="313"/>
      <c r="BB45" s="313"/>
      <c r="BC45" s="314"/>
      <c r="BD45" s="312" t="s">
        <v>54</v>
      </c>
      <c r="BE45" s="313"/>
      <c r="BF45" s="313"/>
      <c r="BG45" s="313"/>
      <c r="BH45" s="313"/>
      <c r="BI45" s="314"/>
      <c r="BJ45" s="312"/>
      <c r="BK45" s="313"/>
      <c r="BL45" s="313"/>
      <c r="BM45" s="313"/>
      <c r="BN45" s="313"/>
      <c r="BO45" s="313"/>
      <c r="BP45" s="314"/>
      <c r="BQ45" s="191"/>
      <c r="BR45" s="192"/>
      <c r="BS45" s="192"/>
      <c r="BT45" s="192"/>
      <c r="BU45" s="192"/>
      <c r="BV45" s="193"/>
      <c r="BW45" s="191"/>
      <c r="BX45" s="192"/>
      <c r="BY45" s="192"/>
      <c r="BZ45" s="192"/>
      <c r="CA45" s="192"/>
      <c r="CB45" s="193"/>
      <c r="CC45" s="191"/>
      <c r="CD45" s="192"/>
      <c r="CE45" s="192"/>
      <c r="CF45" s="192"/>
      <c r="CG45" s="192"/>
      <c r="CH45" s="193"/>
      <c r="CI45" s="363"/>
      <c r="CJ45" s="364"/>
      <c r="CK45" s="364"/>
      <c r="CL45" s="364"/>
      <c r="CM45" s="364"/>
      <c r="CN45" s="365"/>
    </row>
    <row r="46" spans="1:92" x14ac:dyDescent="0.2">
      <c r="A46" s="361"/>
      <c r="B46" s="361"/>
      <c r="C46" s="361"/>
      <c r="D46" s="361"/>
      <c r="E46" s="362"/>
      <c r="F46" s="409" t="s">
        <v>431</v>
      </c>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10"/>
      <c r="AY46" s="381" t="s">
        <v>301</v>
      </c>
      <c r="AZ46" s="313"/>
      <c r="BA46" s="313"/>
      <c r="BB46" s="313"/>
      <c r="BC46" s="314"/>
      <c r="BD46" s="312" t="s">
        <v>54</v>
      </c>
      <c r="BE46" s="313"/>
      <c r="BF46" s="313"/>
      <c r="BG46" s="313"/>
      <c r="BH46" s="313"/>
      <c r="BI46" s="314"/>
      <c r="BJ46" s="312"/>
      <c r="BK46" s="313"/>
      <c r="BL46" s="313"/>
      <c r="BM46" s="313"/>
      <c r="BN46" s="313"/>
      <c r="BO46" s="313"/>
      <c r="BP46" s="314"/>
      <c r="BQ46" s="191"/>
      <c r="BR46" s="192"/>
      <c r="BS46" s="192"/>
      <c r="BT46" s="192"/>
      <c r="BU46" s="192"/>
      <c r="BV46" s="193"/>
      <c r="BW46" s="191"/>
      <c r="BX46" s="192"/>
      <c r="BY46" s="192"/>
      <c r="BZ46" s="192"/>
      <c r="CA46" s="192"/>
      <c r="CB46" s="193"/>
      <c r="CC46" s="191"/>
      <c r="CD46" s="192"/>
      <c r="CE46" s="192"/>
      <c r="CF46" s="192"/>
      <c r="CG46" s="192"/>
      <c r="CH46" s="193"/>
      <c r="CI46" s="363"/>
      <c r="CJ46" s="364"/>
      <c r="CK46" s="364"/>
      <c r="CL46" s="364"/>
      <c r="CM46" s="364"/>
      <c r="CN46" s="365"/>
    </row>
    <row r="47" spans="1:92" ht="12" customHeight="1" x14ac:dyDescent="0.2">
      <c r="A47" s="361"/>
      <c r="B47" s="361"/>
      <c r="C47" s="361"/>
      <c r="D47" s="361"/>
      <c r="E47" s="362"/>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2"/>
      <c r="AZ47" s="319"/>
      <c r="BA47" s="319"/>
      <c r="BB47" s="319"/>
      <c r="BC47" s="320"/>
      <c r="BD47" s="318"/>
      <c r="BE47" s="319"/>
      <c r="BF47" s="319"/>
      <c r="BG47" s="319"/>
      <c r="BH47" s="319"/>
      <c r="BI47" s="320"/>
      <c r="BJ47" s="318"/>
      <c r="BK47" s="319"/>
      <c r="BL47" s="319"/>
      <c r="BM47" s="319"/>
      <c r="BN47" s="319"/>
      <c r="BO47" s="319"/>
      <c r="BP47" s="320"/>
      <c r="BQ47" s="200"/>
      <c r="BR47" s="201"/>
      <c r="BS47" s="201"/>
      <c r="BT47" s="201"/>
      <c r="BU47" s="201"/>
      <c r="BV47" s="202"/>
      <c r="BW47" s="200"/>
      <c r="BX47" s="201"/>
      <c r="BY47" s="201"/>
      <c r="BZ47" s="201"/>
      <c r="CA47" s="201"/>
      <c r="CB47" s="202"/>
      <c r="CC47" s="200"/>
      <c r="CD47" s="201"/>
      <c r="CE47" s="201"/>
      <c r="CF47" s="201"/>
      <c r="CG47" s="201"/>
      <c r="CH47" s="202"/>
      <c r="CI47" s="366"/>
      <c r="CJ47" s="367"/>
      <c r="CK47" s="367"/>
      <c r="CL47" s="367"/>
      <c r="CM47" s="367"/>
      <c r="CN47" s="368"/>
    </row>
    <row r="48" spans="1:92" ht="15" customHeight="1" x14ac:dyDescent="0.2">
      <c r="A48" s="361" t="s">
        <v>236</v>
      </c>
      <c r="B48" s="361"/>
      <c r="C48" s="361"/>
      <c r="D48" s="361"/>
      <c r="E48" s="362"/>
      <c r="F48" s="397" t="s">
        <v>247</v>
      </c>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9"/>
      <c r="AY48" s="384" t="s">
        <v>238</v>
      </c>
      <c r="AZ48" s="385"/>
      <c r="BA48" s="385"/>
      <c r="BB48" s="385"/>
      <c r="BC48" s="385"/>
      <c r="BD48" s="385" t="s">
        <v>54</v>
      </c>
      <c r="BE48" s="385"/>
      <c r="BF48" s="385"/>
      <c r="BG48" s="385"/>
      <c r="BH48" s="385"/>
      <c r="BI48" s="385"/>
      <c r="BJ48" s="385"/>
      <c r="BK48" s="385"/>
      <c r="BL48" s="385"/>
      <c r="BM48" s="385"/>
      <c r="BN48" s="385"/>
      <c r="BO48" s="385"/>
      <c r="BP48" s="385"/>
      <c r="BQ48" s="133"/>
      <c r="BR48" s="133"/>
      <c r="BS48" s="133"/>
      <c r="BT48" s="133"/>
      <c r="BU48" s="133"/>
      <c r="BV48" s="133"/>
      <c r="BW48" s="133"/>
      <c r="BX48" s="133"/>
      <c r="BY48" s="133"/>
      <c r="BZ48" s="133"/>
      <c r="CA48" s="133"/>
      <c r="CB48" s="133"/>
      <c r="CC48" s="133"/>
      <c r="CD48" s="133"/>
      <c r="CE48" s="133"/>
      <c r="CF48" s="133"/>
      <c r="CG48" s="133"/>
      <c r="CH48" s="133"/>
      <c r="CI48" s="429"/>
      <c r="CJ48" s="429"/>
      <c r="CK48" s="429"/>
      <c r="CL48" s="429"/>
      <c r="CM48" s="429"/>
      <c r="CN48" s="430"/>
    </row>
    <row r="49" spans="1:92" ht="12" customHeight="1" x14ac:dyDescent="0.2">
      <c r="A49" s="319" t="s">
        <v>239</v>
      </c>
      <c r="B49" s="319"/>
      <c r="C49" s="319"/>
      <c r="D49" s="319"/>
      <c r="E49" s="320"/>
      <c r="F49" s="369" t="s">
        <v>47</v>
      </c>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c r="AY49" s="381" t="s">
        <v>241</v>
      </c>
      <c r="AZ49" s="313"/>
      <c r="BA49" s="313"/>
      <c r="BB49" s="313"/>
      <c r="BC49" s="314"/>
      <c r="BD49" s="312" t="s">
        <v>54</v>
      </c>
      <c r="BE49" s="313"/>
      <c r="BF49" s="313"/>
      <c r="BG49" s="313"/>
      <c r="BH49" s="313"/>
      <c r="BI49" s="314"/>
      <c r="BJ49" s="312"/>
      <c r="BK49" s="313"/>
      <c r="BL49" s="313"/>
      <c r="BM49" s="313"/>
      <c r="BN49" s="313"/>
      <c r="BO49" s="313"/>
      <c r="BP49" s="314"/>
      <c r="BQ49" s="191"/>
      <c r="BR49" s="192"/>
      <c r="BS49" s="192"/>
      <c r="BT49" s="192"/>
      <c r="BU49" s="192"/>
      <c r="BV49" s="193"/>
      <c r="BW49" s="191"/>
      <c r="BX49" s="192"/>
      <c r="BY49" s="192"/>
      <c r="BZ49" s="192"/>
      <c r="CA49" s="192"/>
      <c r="CB49" s="193"/>
      <c r="CC49" s="191"/>
      <c r="CD49" s="192"/>
      <c r="CE49" s="192"/>
      <c r="CF49" s="192"/>
      <c r="CG49" s="192"/>
      <c r="CH49" s="193"/>
      <c r="CI49" s="363"/>
      <c r="CJ49" s="364"/>
      <c r="CK49" s="364"/>
      <c r="CL49" s="364"/>
      <c r="CM49" s="364"/>
      <c r="CN49" s="365"/>
    </row>
    <row r="50" spans="1:92" ht="12" customHeight="1" x14ac:dyDescent="0.2">
      <c r="A50" s="361"/>
      <c r="B50" s="361"/>
      <c r="C50" s="361"/>
      <c r="D50" s="361"/>
      <c r="E50" s="362"/>
      <c r="F50" s="383" t="s">
        <v>219</v>
      </c>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407"/>
      <c r="AY50" s="382"/>
      <c r="AZ50" s="319"/>
      <c r="BA50" s="319"/>
      <c r="BB50" s="319"/>
      <c r="BC50" s="320"/>
      <c r="BD50" s="318"/>
      <c r="BE50" s="319"/>
      <c r="BF50" s="319"/>
      <c r="BG50" s="319"/>
      <c r="BH50" s="319"/>
      <c r="BI50" s="320"/>
      <c r="BJ50" s="318"/>
      <c r="BK50" s="319"/>
      <c r="BL50" s="319"/>
      <c r="BM50" s="319"/>
      <c r="BN50" s="319"/>
      <c r="BO50" s="319"/>
      <c r="BP50" s="320"/>
      <c r="BQ50" s="200"/>
      <c r="BR50" s="201"/>
      <c r="BS50" s="201"/>
      <c r="BT50" s="201"/>
      <c r="BU50" s="201"/>
      <c r="BV50" s="202"/>
      <c r="BW50" s="200"/>
      <c r="BX50" s="201"/>
      <c r="BY50" s="201"/>
      <c r="BZ50" s="201"/>
      <c r="CA50" s="201"/>
      <c r="CB50" s="202"/>
      <c r="CC50" s="200"/>
      <c r="CD50" s="201"/>
      <c r="CE50" s="201"/>
      <c r="CF50" s="201"/>
      <c r="CG50" s="201"/>
      <c r="CH50" s="202"/>
      <c r="CI50" s="366"/>
      <c r="CJ50" s="367"/>
      <c r="CK50" s="367"/>
      <c r="CL50" s="367"/>
      <c r="CM50" s="367"/>
      <c r="CN50" s="368"/>
    </row>
    <row r="51" spans="1:92" ht="15" customHeight="1" x14ac:dyDescent="0.2">
      <c r="A51" s="361" t="s">
        <v>240</v>
      </c>
      <c r="B51" s="361"/>
      <c r="C51" s="361"/>
      <c r="D51" s="361"/>
      <c r="E51" s="362"/>
      <c r="F51" s="378" t="s">
        <v>430</v>
      </c>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80"/>
      <c r="AY51" s="384" t="s">
        <v>242</v>
      </c>
      <c r="AZ51" s="385"/>
      <c r="BA51" s="385"/>
      <c r="BB51" s="385"/>
      <c r="BC51" s="385"/>
      <c r="BD51" s="385" t="s">
        <v>54</v>
      </c>
      <c r="BE51" s="385"/>
      <c r="BF51" s="385"/>
      <c r="BG51" s="385"/>
      <c r="BH51" s="385"/>
      <c r="BI51" s="385"/>
      <c r="BJ51" s="385"/>
      <c r="BK51" s="385"/>
      <c r="BL51" s="385"/>
      <c r="BM51" s="385"/>
      <c r="BN51" s="385"/>
      <c r="BO51" s="385"/>
      <c r="BP51" s="385"/>
      <c r="BQ51" s="133"/>
      <c r="BR51" s="133"/>
      <c r="BS51" s="133"/>
      <c r="BT51" s="133"/>
      <c r="BU51" s="133"/>
      <c r="BV51" s="133"/>
      <c r="BW51" s="133"/>
      <c r="BX51" s="133"/>
      <c r="BY51" s="133"/>
      <c r="BZ51" s="133"/>
      <c r="CA51" s="133"/>
      <c r="CB51" s="133"/>
      <c r="CC51" s="133"/>
      <c r="CD51" s="133"/>
      <c r="CE51" s="133"/>
      <c r="CF51" s="133"/>
      <c r="CG51" s="133"/>
      <c r="CH51" s="133"/>
      <c r="CI51" s="429"/>
      <c r="CJ51" s="429"/>
      <c r="CK51" s="429"/>
      <c r="CL51" s="429"/>
      <c r="CM51" s="429"/>
      <c r="CN51" s="430"/>
    </row>
    <row r="52" spans="1:92" ht="15" customHeight="1" x14ac:dyDescent="0.2">
      <c r="A52" s="361" t="s">
        <v>243</v>
      </c>
      <c r="B52" s="361"/>
      <c r="C52" s="361"/>
      <c r="D52" s="361"/>
      <c r="E52" s="362"/>
      <c r="F52" s="397" t="s">
        <v>248</v>
      </c>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9"/>
      <c r="AY52" s="384" t="s">
        <v>244</v>
      </c>
      <c r="AZ52" s="385"/>
      <c r="BA52" s="385"/>
      <c r="BB52" s="385"/>
      <c r="BC52" s="385"/>
      <c r="BD52" s="385" t="s">
        <v>54</v>
      </c>
      <c r="BE52" s="385"/>
      <c r="BF52" s="385"/>
      <c r="BG52" s="385"/>
      <c r="BH52" s="385"/>
      <c r="BI52" s="385"/>
      <c r="BJ52" s="385"/>
      <c r="BK52" s="385"/>
      <c r="BL52" s="385"/>
      <c r="BM52" s="385"/>
      <c r="BN52" s="385"/>
      <c r="BO52" s="385"/>
      <c r="BP52" s="385"/>
      <c r="BQ52" s="133">
        <v>3345048.41</v>
      </c>
      <c r="BR52" s="133"/>
      <c r="BS52" s="133"/>
      <c r="BT52" s="133"/>
      <c r="BU52" s="133"/>
      <c r="BV52" s="133"/>
      <c r="BW52" s="133">
        <v>3000000</v>
      </c>
      <c r="BX52" s="133"/>
      <c r="BY52" s="133"/>
      <c r="BZ52" s="133"/>
      <c r="CA52" s="133"/>
      <c r="CB52" s="133"/>
      <c r="CC52" s="133">
        <v>3000000</v>
      </c>
      <c r="CD52" s="133"/>
      <c r="CE52" s="133"/>
      <c r="CF52" s="133"/>
      <c r="CG52" s="133"/>
      <c r="CH52" s="133"/>
      <c r="CI52" s="429"/>
      <c r="CJ52" s="429"/>
      <c r="CK52" s="429"/>
      <c r="CL52" s="429"/>
      <c r="CM52" s="429"/>
      <c r="CN52" s="430"/>
    </row>
    <row r="53" spans="1:92" ht="12" customHeight="1" x14ac:dyDescent="0.2">
      <c r="A53" s="361" t="s">
        <v>249</v>
      </c>
      <c r="B53" s="361"/>
      <c r="C53" s="361"/>
      <c r="D53" s="361"/>
      <c r="E53" s="362"/>
      <c r="F53" s="403" t="s">
        <v>47</v>
      </c>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381" t="s">
        <v>252</v>
      </c>
      <c r="AZ53" s="313"/>
      <c r="BA53" s="313"/>
      <c r="BB53" s="313"/>
      <c r="BC53" s="314"/>
      <c r="BD53" s="312" t="s">
        <v>54</v>
      </c>
      <c r="BE53" s="313"/>
      <c r="BF53" s="313"/>
      <c r="BG53" s="313"/>
      <c r="BH53" s="313"/>
      <c r="BI53" s="314"/>
      <c r="BJ53" s="312"/>
      <c r="BK53" s="313"/>
      <c r="BL53" s="313"/>
      <c r="BM53" s="313"/>
      <c r="BN53" s="313"/>
      <c r="BO53" s="313"/>
      <c r="BP53" s="314"/>
      <c r="BQ53" s="191">
        <v>3345048.41</v>
      </c>
      <c r="BR53" s="192"/>
      <c r="BS53" s="192"/>
      <c r="BT53" s="192"/>
      <c r="BU53" s="192"/>
      <c r="BV53" s="193"/>
      <c r="BW53" s="191">
        <v>3000000</v>
      </c>
      <c r="BX53" s="192"/>
      <c r="BY53" s="192"/>
      <c r="BZ53" s="192"/>
      <c r="CA53" s="192"/>
      <c r="CB53" s="193"/>
      <c r="CC53" s="191">
        <v>3000000</v>
      </c>
      <c r="CD53" s="192"/>
      <c r="CE53" s="192"/>
      <c r="CF53" s="192"/>
      <c r="CG53" s="192"/>
      <c r="CH53" s="193"/>
      <c r="CI53" s="363"/>
      <c r="CJ53" s="364"/>
      <c r="CK53" s="364"/>
      <c r="CL53" s="364"/>
      <c r="CM53" s="364"/>
      <c r="CN53" s="365"/>
    </row>
    <row r="54" spans="1:92" ht="12" customHeight="1" x14ac:dyDescent="0.2">
      <c r="A54" s="361"/>
      <c r="B54" s="361"/>
      <c r="C54" s="361"/>
      <c r="D54" s="361"/>
      <c r="E54" s="362"/>
      <c r="F54" s="383" t="s">
        <v>219</v>
      </c>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2"/>
      <c r="AZ54" s="319"/>
      <c r="BA54" s="319"/>
      <c r="BB54" s="319"/>
      <c r="BC54" s="320"/>
      <c r="BD54" s="318"/>
      <c r="BE54" s="319"/>
      <c r="BF54" s="319"/>
      <c r="BG54" s="319"/>
      <c r="BH54" s="319"/>
      <c r="BI54" s="320"/>
      <c r="BJ54" s="318"/>
      <c r="BK54" s="319"/>
      <c r="BL54" s="319"/>
      <c r="BM54" s="319"/>
      <c r="BN54" s="319"/>
      <c r="BO54" s="319"/>
      <c r="BP54" s="320"/>
      <c r="BQ54" s="200"/>
      <c r="BR54" s="201"/>
      <c r="BS54" s="201"/>
      <c r="BT54" s="201"/>
      <c r="BU54" s="201"/>
      <c r="BV54" s="202"/>
      <c r="BW54" s="200"/>
      <c r="BX54" s="201"/>
      <c r="BY54" s="201"/>
      <c r="BZ54" s="201"/>
      <c r="CA54" s="201"/>
      <c r="CB54" s="202"/>
      <c r="CC54" s="200"/>
      <c r="CD54" s="201"/>
      <c r="CE54" s="201"/>
      <c r="CF54" s="201"/>
      <c r="CG54" s="201"/>
      <c r="CH54" s="202"/>
      <c r="CI54" s="366"/>
      <c r="CJ54" s="367"/>
      <c r="CK54" s="367"/>
      <c r="CL54" s="367"/>
      <c r="CM54" s="367"/>
      <c r="CN54" s="368"/>
    </row>
    <row r="55" spans="1:92" x14ac:dyDescent="0.2">
      <c r="A55" s="361"/>
      <c r="B55" s="361"/>
      <c r="C55" s="361"/>
      <c r="D55" s="361"/>
      <c r="E55" s="362"/>
      <c r="F55" s="409" t="s">
        <v>431</v>
      </c>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10"/>
      <c r="AY55" s="381" t="s">
        <v>302</v>
      </c>
      <c r="AZ55" s="313"/>
      <c r="BA55" s="313"/>
      <c r="BB55" s="313"/>
      <c r="BC55" s="314"/>
      <c r="BD55" s="312" t="s">
        <v>54</v>
      </c>
      <c r="BE55" s="313"/>
      <c r="BF55" s="313"/>
      <c r="BG55" s="313"/>
      <c r="BH55" s="313"/>
      <c r="BI55" s="314"/>
      <c r="BJ55" s="312"/>
      <c r="BK55" s="313"/>
      <c r="BL55" s="313"/>
      <c r="BM55" s="313"/>
      <c r="BN55" s="313"/>
      <c r="BO55" s="313"/>
      <c r="BP55" s="314"/>
      <c r="BQ55" s="191"/>
      <c r="BR55" s="192"/>
      <c r="BS55" s="192"/>
      <c r="BT55" s="192"/>
      <c r="BU55" s="192"/>
      <c r="BV55" s="193"/>
      <c r="BW55" s="191"/>
      <c r="BX55" s="192"/>
      <c r="BY55" s="192"/>
      <c r="BZ55" s="192"/>
      <c r="CA55" s="192"/>
      <c r="CB55" s="193"/>
      <c r="CC55" s="191"/>
      <c r="CD55" s="192"/>
      <c r="CE55" s="192"/>
      <c r="CF55" s="192"/>
      <c r="CG55" s="192"/>
      <c r="CH55" s="193"/>
      <c r="CI55" s="363"/>
      <c r="CJ55" s="364"/>
      <c r="CK55" s="364"/>
      <c r="CL55" s="364"/>
      <c r="CM55" s="364"/>
      <c r="CN55" s="365"/>
    </row>
    <row r="56" spans="1:92" ht="12" customHeight="1" x14ac:dyDescent="0.2">
      <c r="A56" s="361"/>
      <c r="B56" s="361"/>
      <c r="C56" s="361"/>
      <c r="D56" s="361"/>
      <c r="E56" s="362"/>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2"/>
      <c r="AZ56" s="319"/>
      <c r="BA56" s="319"/>
      <c r="BB56" s="319"/>
      <c r="BC56" s="320"/>
      <c r="BD56" s="318"/>
      <c r="BE56" s="319"/>
      <c r="BF56" s="319"/>
      <c r="BG56" s="319"/>
      <c r="BH56" s="319"/>
      <c r="BI56" s="320"/>
      <c r="BJ56" s="318"/>
      <c r="BK56" s="319"/>
      <c r="BL56" s="319"/>
      <c r="BM56" s="319"/>
      <c r="BN56" s="319"/>
      <c r="BO56" s="319"/>
      <c r="BP56" s="320"/>
      <c r="BQ56" s="200"/>
      <c r="BR56" s="201"/>
      <c r="BS56" s="201"/>
      <c r="BT56" s="201"/>
      <c r="BU56" s="201"/>
      <c r="BV56" s="202"/>
      <c r="BW56" s="200"/>
      <c r="BX56" s="201"/>
      <c r="BY56" s="201"/>
      <c r="BZ56" s="201"/>
      <c r="CA56" s="201"/>
      <c r="CB56" s="202"/>
      <c r="CC56" s="200"/>
      <c r="CD56" s="201"/>
      <c r="CE56" s="201"/>
      <c r="CF56" s="201"/>
      <c r="CG56" s="201"/>
      <c r="CH56" s="202"/>
      <c r="CI56" s="366"/>
      <c r="CJ56" s="367"/>
      <c r="CK56" s="367"/>
      <c r="CL56" s="367"/>
      <c r="CM56" s="367"/>
      <c r="CN56" s="368"/>
    </row>
    <row r="57" spans="1:92" ht="15" customHeight="1" x14ac:dyDescent="0.2">
      <c r="A57" s="361" t="s">
        <v>250</v>
      </c>
      <c r="B57" s="361"/>
      <c r="C57" s="361"/>
      <c r="D57" s="361"/>
      <c r="E57" s="362"/>
      <c r="F57" s="378" t="s">
        <v>251</v>
      </c>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c r="AY57" s="384" t="s">
        <v>253</v>
      </c>
      <c r="AZ57" s="385"/>
      <c r="BA57" s="385"/>
      <c r="BB57" s="385"/>
      <c r="BC57" s="385"/>
      <c r="BD57" s="385" t="s">
        <v>54</v>
      </c>
      <c r="BE57" s="385"/>
      <c r="BF57" s="385"/>
      <c r="BG57" s="385"/>
      <c r="BH57" s="385"/>
      <c r="BI57" s="385"/>
      <c r="BJ57" s="385"/>
      <c r="BK57" s="385"/>
      <c r="BL57" s="385"/>
      <c r="BM57" s="385"/>
      <c r="BN57" s="385"/>
      <c r="BO57" s="385"/>
      <c r="BP57" s="385"/>
      <c r="BQ57" s="133"/>
      <c r="BR57" s="133"/>
      <c r="BS57" s="133"/>
      <c r="BT57" s="133"/>
      <c r="BU57" s="133"/>
      <c r="BV57" s="133"/>
      <c r="BW57" s="133"/>
      <c r="BX57" s="133"/>
      <c r="BY57" s="133"/>
      <c r="BZ57" s="133"/>
      <c r="CA57" s="133"/>
      <c r="CB57" s="133"/>
      <c r="CC57" s="133"/>
      <c r="CD57" s="133"/>
      <c r="CE57" s="133"/>
      <c r="CF57" s="133"/>
      <c r="CG57" s="133"/>
      <c r="CH57" s="133"/>
      <c r="CI57" s="429"/>
      <c r="CJ57" s="429"/>
      <c r="CK57" s="429"/>
      <c r="CL57" s="429"/>
      <c r="CM57" s="429"/>
      <c r="CN57" s="430"/>
    </row>
    <row r="58" spans="1:92" ht="12" customHeight="1" x14ac:dyDescent="0.2">
      <c r="A58" s="361" t="s">
        <v>256</v>
      </c>
      <c r="B58" s="361"/>
      <c r="C58" s="361"/>
      <c r="D58" s="361"/>
      <c r="E58" s="362"/>
      <c r="F58" s="371" t="s">
        <v>263</v>
      </c>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96"/>
      <c r="AY58" s="381" t="s">
        <v>254</v>
      </c>
      <c r="AZ58" s="313"/>
      <c r="BA58" s="313"/>
      <c r="BB58" s="313"/>
      <c r="BC58" s="314"/>
      <c r="BD58" s="312" t="s">
        <v>54</v>
      </c>
      <c r="BE58" s="313"/>
      <c r="BF58" s="313"/>
      <c r="BG58" s="313"/>
      <c r="BH58" s="313"/>
      <c r="BI58" s="314"/>
      <c r="BJ58" s="312"/>
      <c r="BK58" s="313"/>
      <c r="BL58" s="313"/>
      <c r="BM58" s="313"/>
      <c r="BN58" s="313"/>
      <c r="BO58" s="313"/>
      <c r="BP58" s="314"/>
      <c r="BQ58" s="191">
        <f>BQ60</f>
        <v>19334330.810000002</v>
      </c>
      <c r="BR58" s="192"/>
      <c r="BS58" s="192"/>
      <c r="BT58" s="192"/>
      <c r="BU58" s="192"/>
      <c r="BV58" s="193"/>
      <c r="BW58" s="191">
        <f t="shared" ref="BW58" si="2">BW60</f>
        <v>16091440.68</v>
      </c>
      <c r="BX58" s="192"/>
      <c r="BY58" s="192"/>
      <c r="BZ58" s="192"/>
      <c r="CA58" s="192"/>
      <c r="CB58" s="193"/>
      <c r="CC58" s="191">
        <f t="shared" ref="CC58" si="3">CC60</f>
        <v>13967940.68</v>
      </c>
      <c r="CD58" s="192"/>
      <c r="CE58" s="192"/>
      <c r="CF58" s="192"/>
      <c r="CG58" s="192"/>
      <c r="CH58" s="193"/>
      <c r="CI58" s="363"/>
      <c r="CJ58" s="364"/>
      <c r="CK58" s="364"/>
      <c r="CL58" s="364"/>
      <c r="CM58" s="364"/>
      <c r="CN58" s="365"/>
    </row>
    <row r="59" spans="1:92" ht="12" customHeight="1" x14ac:dyDescent="0.2">
      <c r="A59" s="361"/>
      <c r="B59" s="361"/>
      <c r="C59" s="361"/>
      <c r="D59" s="361"/>
      <c r="E59" s="362"/>
      <c r="F59" s="374" t="s">
        <v>433</v>
      </c>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82"/>
      <c r="AZ59" s="319"/>
      <c r="BA59" s="319"/>
      <c r="BB59" s="319"/>
      <c r="BC59" s="320"/>
      <c r="BD59" s="318"/>
      <c r="BE59" s="319"/>
      <c r="BF59" s="319"/>
      <c r="BG59" s="319"/>
      <c r="BH59" s="319"/>
      <c r="BI59" s="320"/>
      <c r="BJ59" s="318"/>
      <c r="BK59" s="319"/>
      <c r="BL59" s="319"/>
      <c r="BM59" s="319"/>
      <c r="BN59" s="319"/>
      <c r="BO59" s="319"/>
      <c r="BP59" s="320"/>
      <c r="BQ59" s="200"/>
      <c r="BR59" s="201"/>
      <c r="BS59" s="201"/>
      <c r="BT59" s="201"/>
      <c r="BU59" s="201"/>
      <c r="BV59" s="202"/>
      <c r="BW59" s="200"/>
      <c r="BX59" s="201"/>
      <c r="BY59" s="201"/>
      <c r="BZ59" s="201"/>
      <c r="CA59" s="201"/>
      <c r="CB59" s="202"/>
      <c r="CC59" s="200"/>
      <c r="CD59" s="201"/>
      <c r="CE59" s="201"/>
      <c r="CF59" s="201"/>
      <c r="CG59" s="201"/>
      <c r="CH59" s="202"/>
      <c r="CI59" s="366"/>
      <c r="CJ59" s="367"/>
      <c r="CK59" s="367"/>
      <c r="CL59" s="367"/>
      <c r="CM59" s="367"/>
      <c r="CN59" s="368"/>
    </row>
    <row r="60" spans="1:92" ht="12" customHeight="1" x14ac:dyDescent="0.2">
      <c r="A60" s="361"/>
      <c r="B60" s="361"/>
      <c r="C60" s="361"/>
      <c r="D60" s="361"/>
      <c r="E60" s="362"/>
      <c r="F60" s="376" t="s">
        <v>258</v>
      </c>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81" t="s">
        <v>257</v>
      </c>
      <c r="AZ60" s="313"/>
      <c r="BA60" s="313"/>
      <c r="BB60" s="313"/>
      <c r="BC60" s="314"/>
      <c r="BD60" s="312"/>
      <c r="BE60" s="313"/>
      <c r="BF60" s="313"/>
      <c r="BG60" s="313"/>
      <c r="BH60" s="313"/>
      <c r="BI60" s="314"/>
      <c r="BJ60" s="312"/>
      <c r="BK60" s="313"/>
      <c r="BL60" s="313"/>
      <c r="BM60" s="313"/>
      <c r="BN60" s="313"/>
      <c r="BO60" s="313"/>
      <c r="BP60" s="314"/>
      <c r="BQ60" s="191">
        <f>BQ9</f>
        <v>19334330.810000002</v>
      </c>
      <c r="BR60" s="192"/>
      <c r="BS60" s="192"/>
      <c r="BT60" s="192"/>
      <c r="BU60" s="192"/>
      <c r="BV60" s="193"/>
      <c r="BW60" s="191">
        <f>BW9</f>
        <v>16091440.68</v>
      </c>
      <c r="BX60" s="192"/>
      <c r="BY60" s="192"/>
      <c r="BZ60" s="192"/>
      <c r="CA60" s="192"/>
      <c r="CB60" s="193"/>
      <c r="CC60" s="191">
        <f>CC9</f>
        <v>13967940.68</v>
      </c>
      <c r="CD60" s="192"/>
      <c r="CE60" s="192"/>
      <c r="CF60" s="192"/>
      <c r="CG60" s="192"/>
      <c r="CH60" s="193"/>
      <c r="CI60" s="363"/>
      <c r="CJ60" s="364"/>
      <c r="CK60" s="364"/>
      <c r="CL60" s="364"/>
      <c r="CM60" s="364"/>
      <c r="CN60" s="365"/>
    </row>
    <row r="61" spans="1:92" ht="12" customHeight="1" x14ac:dyDescent="0.2">
      <c r="A61" s="361"/>
      <c r="B61" s="361"/>
      <c r="C61" s="361"/>
      <c r="D61" s="361"/>
      <c r="E61" s="362"/>
      <c r="F61" s="377">
        <v>2022</v>
      </c>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82"/>
      <c r="AZ61" s="319"/>
      <c r="BA61" s="319"/>
      <c r="BB61" s="319"/>
      <c r="BC61" s="320"/>
      <c r="BD61" s="318"/>
      <c r="BE61" s="319"/>
      <c r="BF61" s="319"/>
      <c r="BG61" s="319"/>
      <c r="BH61" s="319"/>
      <c r="BI61" s="320"/>
      <c r="BJ61" s="318"/>
      <c r="BK61" s="319"/>
      <c r="BL61" s="319"/>
      <c r="BM61" s="319"/>
      <c r="BN61" s="319"/>
      <c r="BO61" s="319"/>
      <c r="BP61" s="320"/>
      <c r="BQ61" s="200"/>
      <c r="BR61" s="201"/>
      <c r="BS61" s="201"/>
      <c r="BT61" s="201"/>
      <c r="BU61" s="201"/>
      <c r="BV61" s="202"/>
      <c r="BW61" s="200"/>
      <c r="BX61" s="201"/>
      <c r="BY61" s="201"/>
      <c r="BZ61" s="201"/>
      <c r="CA61" s="201"/>
      <c r="CB61" s="202"/>
      <c r="CC61" s="200"/>
      <c r="CD61" s="201"/>
      <c r="CE61" s="201"/>
      <c r="CF61" s="201"/>
      <c r="CG61" s="201"/>
      <c r="CH61" s="202"/>
      <c r="CI61" s="366"/>
      <c r="CJ61" s="367"/>
      <c r="CK61" s="367"/>
      <c r="CL61" s="367"/>
      <c r="CM61" s="367"/>
      <c r="CN61" s="368"/>
    </row>
    <row r="62" spans="1:92" ht="12" customHeight="1" x14ac:dyDescent="0.2">
      <c r="A62" s="361" t="s">
        <v>255</v>
      </c>
      <c r="B62" s="361"/>
      <c r="C62" s="361"/>
      <c r="D62" s="361"/>
      <c r="E62" s="362"/>
      <c r="F62" s="371" t="s">
        <v>264</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c r="AY62" s="381" t="s">
        <v>259</v>
      </c>
      <c r="AZ62" s="313"/>
      <c r="BA62" s="313"/>
      <c r="BB62" s="313"/>
      <c r="BC62" s="314"/>
      <c r="BD62" s="312" t="s">
        <v>54</v>
      </c>
      <c r="BE62" s="313"/>
      <c r="BF62" s="313"/>
      <c r="BG62" s="313"/>
      <c r="BH62" s="313"/>
      <c r="BI62" s="314"/>
      <c r="BJ62" s="312"/>
      <c r="BK62" s="313"/>
      <c r="BL62" s="313"/>
      <c r="BM62" s="313"/>
      <c r="BN62" s="313"/>
      <c r="BO62" s="313"/>
      <c r="BP62" s="314"/>
      <c r="BQ62" s="191"/>
      <c r="BR62" s="192"/>
      <c r="BS62" s="192"/>
      <c r="BT62" s="192"/>
      <c r="BU62" s="192"/>
      <c r="BV62" s="193"/>
      <c r="BW62" s="191"/>
      <c r="BX62" s="192"/>
      <c r="BY62" s="192"/>
      <c r="BZ62" s="192"/>
      <c r="CA62" s="192"/>
      <c r="CB62" s="193"/>
      <c r="CC62" s="191"/>
      <c r="CD62" s="192"/>
      <c r="CE62" s="192"/>
      <c r="CF62" s="192"/>
      <c r="CG62" s="192"/>
      <c r="CH62" s="193"/>
      <c r="CI62" s="363"/>
      <c r="CJ62" s="364"/>
      <c r="CK62" s="364"/>
      <c r="CL62" s="364"/>
      <c r="CM62" s="364"/>
      <c r="CN62" s="365"/>
    </row>
    <row r="63" spans="1:92" ht="12" customHeight="1" x14ac:dyDescent="0.2">
      <c r="A63" s="361"/>
      <c r="B63" s="361"/>
      <c r="C63" s="361"/>
      <c r="D63" s="361"/>
      <c r="E63" s="362"/>
      <c r="F63" s="374" t="s">
        <v>265</v>
      </c>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c r="AY63" s="382"/>
      <c r="AZ63" s="319"/>
      <c r="BA63" s="319"/>
      <c r="BB63" s="319"/>
      <c r="BC63" s="320"/>
      <c r="BD63" s="318"/>
      <c r="BE63" s="319"/>
      <c r="BF63" s="319"/>
      <c r="BG63" s="319"/>
      <c r="BH63" s="319"/>
      <c r="BI63" s="320"/>
      <c r="BJ63" s="318"/>
      <c r="BK63" s="319"/>
      <c r="BL63" s="319"/>
      <c r="BM63" s="319"/>
      <c r="BN63" s="319"/>
      <c r="BO63" s="319"/>
      <c r="BP63" s="320"/>
      <c r="BQ63" s="200"/>
      <c r="BR63" s="201"/>
      <c r="BS63" s="201"/>
      <c r="BT63" s="201"/>
      <c r="BU63" s="201"/>
      <c r="BV63" s="202"/>
      <c r="BW63" s="200"/>
      <c r="BX63" s="201"/>
      <c r="BY63" s="201"/>
      <c r="BZ63" s="201"/>
      <c r="CA63" s="201"/>
      <c r="CB63" s="202"/>
      <c r="CC63" s="200"/>
      <c r="CD63" s="201"/>
      <c r="CE63" s="201"/>
      <c r="CF63" s="201"/>
      <c r="CG63" s="201"/>
      <c r="CH63" s="202"/>
      <c r="CI63" s="366"/>
      <c r="CJ63" s="367"/>
      <c r="CK63" s="367"/>
      <c r="CL63" s="367"/>
      <c r="CM63" s="367"/>
      <c r="CN63" s="368"/>
    </row>
    <row r="64" spans="1:92" ht="12" customHeight="1" x14ac:dyDescent="0.2">
      <c r="A64" s="319"/>
      <c r="B64" s="319"/>
      <c r="C64" s="319"/>
      <c r="D64" s="319"/>
      <c r="E64" s="320"/>
      <c r="F64" s="394" t="s">
        <v>258</v>
      </c>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c r="AY64" s="389" t="s">
        <v>260</v>
      </c>
      <c r="AZ64" s="316"/>
      <c r="BA64" s="316"/>
      <c r="BB64" s="316"/>
      <c r="BC64" s="317"/>
      <c r="BD64" s="315"/>
      <c r="BE64" s="316"/>
      <c r="BF64" s="316"/>
      <c r="BG64" s="316"/>
      <c r="BH64" s="316"/>
      <c r="BI64" s="317"/>
      <c r="BJ64" s="315"/>
      <c r="BK64" s="316"/>
      <c r="BL64" s="316"/>
      <c r="BM64" s="316"/>
      <c r="BN64" s="316"/>
      <c r="BO64" s="316"/>
      <c r="BP64" s="317"/>
      <c r="BQ64" s="197"/>
      <c r="BR64" s="198"/>
      <c r="BS64" s="198"/>
      <c r="BT64" s="198"/>
      <c r="BU64" s="198"/>
      <c r="BV64" s="199"/>
      <c r="BW64" s="197"/>
      <c r="BX64" s="198"/>
      <c r="BY64" s="198"/>
      <c r="BZ64" s="198"/>
      <c r="CA64" s="198"/>
      <c r="CB64" s="199"/>
      <c r="CC64" s="197"/>
      <c r="CD64" s="198"/>
      <c r="CE64" s="198"/>
      <c r="CF64" s="198"/>
      <c r="CG64" s="198"/>
      <c r="CH64" s="199"/>
      <c r="CI64" s="390"/>
      <c r="CJ64" s="391"/>
      <c r="CK64" s="391"/>
      <c r="CL64" s="391"/>
      <c r="CM64" s="391"/>
      <c r="CN64" s="392"/>
    </row>
    <row r="65" spans="1:92" ht="12" customHeight="1" thickBot="1" x14ac:dyDescent="0.25">
      <c r="A65" s="361"/>
      <c r="B65" s="361"/>
      <c r="C65" s="361"/>
      <c r="D65" s="361"/>
      <c r="E65" s="362"/>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93"/>
      <c r="AY65" s="438"/>
      <c r="AZ65" s="439"/>
      <c r="BA65" s="439"/>
      <c r="BB65" s="439"/>
      <c r="BC65" s="440"/>
      <c r="BD65" s="441"/>
      <c r="BE65" s="439"/>
      <c r="BF65" s="439"/>
      <c r="BG65" s="439"/>
      <c r="BH65" s="439"/>
      <c r="BI65" s="440"/>
      <c r="BJ65" s="441"/>
      <c r="BK65" s="439"/>
      <c r="BL65" s="439"/>
      <c r="BM65" s="439"/>
      <c r="BN65" s="439"/>
      <c r="BO65" s="439"/>
      <c r="BP65" s="440"/>
      <c r="BQ65" s="442"/>
      <c r="BR65" s="443"/>
      <c r="BS65" s="443"/>
      <c r="BT65" s="443"/>
      <c r="BU65" s="443"/>
      <c r="BV65" s="444"/>
      <c r="BW65" s="442"/>
      <c r="BX65" s="443"/>
      <c r="BY65" s="443"/>
      <c r="BZ65" s="443"/>
      <c r="CA65" s="443"/>
      <c r="CB65" s="444"/>
      <c r="CC65" s="442"/>
      <c r="CD65" s="443"/>
      <c r="CE65" s="443"/>
      <c r="CF65" s="443"/>
      <c r="CG65" s="443"/>
      <c r="CH65" s="444"/>
      <c r="CI65" s="445"/>
      <c r="CJ65" s="446"/>
      <c r="CK65" s="446"/>
      <c r="CL65" s="446"/>
      <c r="CM65" s="446"/>
      <c r="CN65" s="447"/>
    </row>
    <row r="68" spans="1:92" x14ac:dyDescent="0.2">
      <c r="A68" s="2" t="s">
        <v>261</v>
      </c>
    </row>
    <row r="69" spans="1:92" x14ac:dyDescent="0.2">
      <c r="A69" s="2" t="s">
        <v>262</v>
      </c>
      <c r="W69" s="285" t="s">
        <v>486</v>
      </c>
      <c r="X69" s="285"/>
      <c r="Y69" s="285"/>
      <c r="Z69" s="285"/>
      <c r="AA69" s="285"/>
      <c r="AB69" s="285"/>
      <c r="AC69" s="285"/>
      <c r="AD69" s="285"/>
      <c r="AE69" s="285"/>
      <c r="AF69" s="285"/>
      <c r="AG69" s="285"/>
      <c r="AH69" s="285"/>
      <c r="AI69" s="285"/>
      <c r="AJ69" s="285"/>
      <c r="AK69" s="285"/>
      <c r="AL69" s="285"/>
      <c r="AM69" s="285"/>
      <c r="AN69" s="285"/>
      <c r="AO69" s="285"/>
      <c r="AP69" s="285"/>
      <c r="AQ69" s="285"/>
      <c r="AR69" s="24"/>
      <c r="AS69" s="285"/>
      <c r="AT69" s="285"/>
      <c r="AU69" s="285"/>
      <c r="AV69" s="285"/>
      <c r="AW69" s="285"/>
      <c r="AX69" s="285"/>
      <c r="AY69" s="285"/>
      <c r="AZ69" s="285"/>
      <c r="BA69" s="285"/>
      <c r="BB69" s="285"/>
      <c r="BC69" s="285"/>
      <c r="BD69" s="285"/>
      <c r="BE69" s="285"/>
      <c r="BF69" s="285"/>
      <c r="BG69" s="24"/>
      <c r="BH69" s="285" t="s">
        <v>480</v>
      </c>
      <c r="BI69" s="285"/>
      <c r="BJ69" s="285"/>
      <c r="BK69" s="285"/>
      <c r="BL69" s="285"/>
      <c r="BM69" s="285"/>
      <c r="BN69" s="285"/>
      <c r="BO69" s="285"/>
      <c r="BP69" s="285"/>
      <c r="BQ69" s="285"/>
      <c r="BR69" s="285"/>
      <c r="BS69" s="285"/>
      <c r="BT69" s="285"/>
      <c r="BU69" s="285"/>
    </row>
    <row r="70" spans="1:92" s="14" customFormat="1" ht="10.5" x14ac:dyDescent="0.2">
      <c r="W70" s="248" t="s">
        <v>12</v>
      </c>
      <c r="X70" s="248"/>
      <c r="Y70" s="248"/>
      <c r="Z70" s="248"/>
      <c r="AA70" s="248"/>
      <c r="AB70" s="248"/>
      <c r="AC70" s="248"/>
      <c r="AD70" s="248"/>
      <c r="AE70" s="248"/>
      <c r="AF70" s="248"/>
      <c r="AG70" s="248"/>
      <c r="AH70" s="248"/>
      <c r="AI70" s="248"/>
      <c r="AJ70" s="248"/>
      <c r="AK70" s="248"/>
      <c r="AL70" s="248"/>
      <c r="AM70" s="248"/>
      <c r="AN70" s="248"/>
      <c r="AO70" s="248"/>
      <c r="AP70" s="248"/>
      <c r="AQ70" s="248"/>
      <c r="AR70" s="11"/>
      <c r="AS70" s="248" t="s">
        <v>10</v>
      </c>
      <c r="AT70" s="248"/>
      <c r="AU70" s="248"/>
      <c r="AV70" s="248"/>
      <c r="AW70" s="248"/>
      <c r="AX70" s="248"/>
      <c r="AY70" s="248"/>
      <c r="AZ70" s="248"/>
      <c r="BA70" s="248"/>
      <c r="BB70" s="248"/>
      <c r="BC70" s="248"/>
      <c r="BD70" s="248"/>
      <c r="BE70" s="248"/>
      <c r="BF70" s="248"/>
      <c r="BG70" s="11"/>
      <c r="BH70" s="248" t="s">
        <v>11</v>
      </c>
      <c r="BI70" s="248"/>
      <c r="BJ70" s="248"/>
      <c r="BK70" s="248"/>
      <c r="BL70" s="248"/>
      <c r="BM70" s="248"/>
      <c r="BN70" s="248"/>
      <c r="BO70" s="248"/>
      <c r="BP70" s="248"/>
      <c r="BQ70" s="248"/>
      <c r="BR70" s="248"/>
      <c r="BS70" s="248"/>
      <c r="BT70" s="248"/>
      <c r="BU70" s="248"/>
    </row>
    <row r="71" spans="1:92" ht="3.95" customHeight="1" x14ac:dyDescent="0.2"/>
    <row r="72" spans="1:92" x14ac:dyDescent="0.2">
      <c r="A72" s="2" t="s">
        <v>266</v>
      </c>
      <c r="J72" s="285" t="s">
        <v>487</v>
      </c>
      <c r="K72" s="285"/>
      <c r="L72" s="285"/>
      <c r="M72" s="285"/>
      <c r="N72" s="285"/>
      <c r="O72" s="285"/>
      <c r="P72" s="285"/>
      <c r="Q72" s="285"/>
      <c r="R72" s="285"/>
      <c r="S72" s="285"/>
      <c r="T72" s="285"/>
      <c r="U72" s="285"/>
      <c r="V72" s="285"/>
      <c r="W72" s="285"/>
      <c r="X72" s="285"/>
      <c r="Y72" s="285"/>
      <c r="Z72" s="285"/>
      <c r="AA72" s="285"/>
      <c r="AB72" s="285"/>
      <c r="AC72" s="285"/>
      <c r="AD72" s="285"/>
      <c r="AF72" s="285" t="s">
        <v>488</v>
      </c>
      <c r="AG72" s="285"/>
      <c r="AH72" s="285"/>
      <c r="AI72" s="285"/>
      <c r="AJ72" s="285"/>
      <c r="AK72" s="285"/>
      <c r="AL72" s="285"/>
      <c r="AM72" s="285"/>
      <c r="AN72" s="285"/>
      <c r="AO72" s="285"/>
      <c r="AP72" s="285"/>
      <c r="AQ72" s="285"/>
      <c r="AR72" s="285"/>
      <c r="AS72" s="285"/>
      <c r="AT72" s="285"/>
      <c r="AU72" s="285"/>
      <c r="AV72" s="285"/>
      <c r="AW72" s="285"/>
      <c r="AX72" s="285"/>
      <c r="AY72" s="285"/>
      <c r="AZ72" s="285"/>
      <c r="BB72" s="285">
        <v>78185343163</v>
      </c>
      <c r="BC72" s="285"/>
      <c r="BD72" s="285"/>
      <c r="BE72" s="285"/>
      <c r="BF72" s="285"/>
      <c r="BG72" s="285"/>
      <c r="BH72" s="285"/>
      <c r="BI72" s="285"/>
      <c r="BJ72" s="285"/>
      <c r="BK72" s="285"/>
      <c r="BL72" s="285"/>
      <c r="BM72" s="285"/>
      <c r="BN72" s="285"/>
      <c r="BO72" s="285"/>
      <c r="BP72" s="285"/>
    </row>
    <row r="73" spans="1:92" s="14" customFormat="1" ht="10.5" x14ac:dyDescent="0.2">
      <c r="J73" s="248" t="s">
        <v>12</v>
      </c>
      <c r="K73" s="248"/>
      <c r="L73" s="248"/>
      <c r="M73" s="248"/>
      <c r="N73" s="248"/>
      <c r="O73" s="248"/>
      <c r="P73" s="248"/>
      <c r="Q73" s="248"/>
      <c r="R73" s="248"/>
      <c r="S73" s="248"/>
      <c r="T73" s="248"/>
      <c r="U73" s="248"/>
      <c r="V73" s="248"/>
      <c r="W73" s="248"/>
      <c r="X73" s="248"/>
      <c r="Y73" s="248"/>
      <c r="Z73" s="248"/>
      <c r="AA73" s="248"/>
      <c r="AB73" s="248"/>
      <c r="AC73" s="248"/>
      <c r="AD73" s="248"/>
      <c r="AF73" s="248" t="s">
        <v>267</v>
      </c>
      <c r="AG73" s="248"/>
      <c r="AH73" s="248"/>
      <c r="AI73" s="248"/>
      <c r="AJ73" s="248"/>
      <c r="AK73" s="248"/>
      <c r="AL73" s="248"/>
      <c r="AM73" s="248"/>
      <c r="AN73" s="248"/>
      <c r="AO73" s="248"/>
      <c r="AP73" s="248"/>
      <c r="AQ73" s="248"/>
      <c r="AR73" s="248"/>
      <c r="AS73" s="248"/>
      <c r="AT73" s="248"/>
      <c r="AU73" s="248"/>
      <c r="AV73" s="248"/>
      <c r="AW73" s="248"/>
      <c r="AX73" s="248"/>
      <c r="AY73" s="248"/>
      <c r="AZ73" s="248"/>
      <c r="BB73" s="248" t="s">
        <v>273</v>
      </c>
      <c r="BC73" s="248"/>
      <c r="BD73" s="248"/>
      <c r="BE73" s="248"/>
      <c r="BF73" s="248"/>
      <c r="BG73" s="248"/>
      <c r="BH73" s="248"/>
      <c r="BI73" s="248"/>
      <c r="BJ73" s="248"/>
      <c r="BK73" s="248"/>
      <c r="BL73" s="248"/>
      <c r="BM73" s="248"/>
      <c r="BN73" s="248"/>
      <c r="BO73" s="248"/>
      <c r="BP73" s="248"/>
    </row>
    <row r="74" spans="1:92" ht="3.95" customHeight="1" x14ac:dyDescent="0.2"/>
    <row r="75" spans="1:92" x14ac:dyDescent="0.2">
      <c r="B75" s="25" t="s">
        <v>9</v>
      </c>
      <c r="C75" s="319" t="s">
        <v>743</v>
      </c>
      <c r="D75" s="319"/>
      <c r="E75" s="319"/>
      <c r="F75" s="2" t="s">
        <v>5</v>
      </c>
      <c r="H75" s="319" t="s">
        <v>744</v>
      </c>
      <c r="I75" s="319"/>
      <c r="J75" s="319"/>
      <c r="K75" s="319"/>
      <c r="L75" s="319"/>
      <c r="M75" s="319"/>
      <c r="N75" s="319"/>
      <c r="O75" s="319"/>
      <c r="P75" s="319"/>
      <c r="Q75" s="319"/>
      <c r="R75" s="319"/>
      <c r="S75" s="419">
        <v>20</v>
      </c>
      <c r="T75" s="419"/>
      <c r="U75" s="418" t="s">
        <v>475</v>
      </c>
      <c r="V75" s="418"/>
      <c r="W75" s="418"/>
      <c r="X75" s="2" t="s">
        <v>6</v>
      </c>
    </row>
    <row r="76" spans="1:92" s="3" customFormat="1" ht="13.5" thickBot="1" x14ac:dyDescent="0.25"/>
    <row r="77" spans="1:92" x14ac:dyDescent="0.2">
      <c r="A77" s="26"/>
      <c r="B77" s="27" t="s">
        <v>268</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8"/>
    </row>
    <row r="78" spans="1:92" x14ac:dyDescent="0.2">
      <c r="A78" s="29"/>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30"/>
    </row>
    <row r="79" spans="1:92" s="15" customFormat="1" ht="10.5" x14ac:dyDescent="0.2">
      <c r="A79" s="16"/>
      <c r="B79" s="248" t="s">
        <v>320</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17"/>
    </row>
    <row r="80" spans="1:92" x14ac:dyDescent="0.2">
      <c r="A80" s="29"/>
      <c r="B80" s="285"/>
      <c r="C80" s="285"/>
      <c r="D80" s="285"/>
      <c r="E80" s="285"/>
      <c r="F80" s="285"/>
      <c r="G80" s="285"/>
      <c r="H80" s="285"/>
      <c r="I80" s="285"/>
      <c r="J80" s="285"/>
      <c r="K80" s="285"/>
      <c r="L80" s="285"/>
      <c r="M80" s="285"/>
      <c r="N80" s="285"/>
      <c r="O80" s="285"/>
      <c r="P80" s="31"/>
      <c r="Q80" s="31"/>
      <c r="R80" s="31"/>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30"/>
    </row>
    <row r="81" spans="1:60" s="14" customFormat="1" ht="10.5" x14ac:dyDescent="0.2">
      <c r="A81" s="18"/>
      <c r="B81" s="248" t="s">
        <v>10</v>
      </c>
      <c r="C81" s="248"/>
      <c r="D81" s="248"/>
      <c r="E81" s="248"/>
      <c r="F81" s="248"/>
      <c r="G81" s="248"/>
      <c r="H81" s="248"/>
      <c r="I81" s="248"/>
      <c r="J81" s="248"/>
      <c r="K81" s="248"/>
      <c r="L81" s="248"/>
      <c r="M81" s="248"/>
      <c r="N81" s="248"/>
      <c r="O81" s="248"/>
      <c r="P81" s="19"/>
      <c r="Q81" s="19"/>
      <c r="R81" s="19"/>
      <c r="S81" s="248" t="s">
        <v>11</v>
      </c>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0"/>
    </row>
    <row r="82" spans="1:60" x14ac:dyDescent="0.2">
      <c r="A82" s="29"/>
      <c r="B82" s="32" t="s">
        <v>9</v>
      </c>
      <c r="C82" s="319"/>
      <c r="D82" s="319"/>
      <c r="E82" s="319"/>
      <c r="F82" s="31" t="s">
        <v>5</v>
      </c>
      <c r="G82" s="31"/>
      <c r="H82" s="319"/>
      <c r="I82" s="319"/>
      <c r="J82" s="319"/>
      <c r="K82" s="319"/>
      <c r="L82" s="319"/>
      <c r="M82" s="319"/>
      <c r="N82" s="319"/>
      <c r="O82" s="319"/>
      <c r="P82" s="319"/>
      <c r="Q82" s="319"/>
      <c r="R82" s="319"/>
      <c r="S82" s="417">
        <v>20</v>
      </c>
      <c r="T82" s="417"/>
      <c r="U82" s="418"/>
      <c r="V82" s="418"/>
      <c r="W82" s="418"/>
      <c r="X82" s="31" t="s">
        <v>6</v>
      </c>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0"/>
    </row>
    <row r="83" spans="1:60" ht="5.0999999999999996" customHeight="1" thickBot="1" x14ac:dyDescent="0.2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5"/>
    </row>
  </sheetData>
  <mergeCells count="359">
    <mergeCell ref="AY64:BC65"/>
    <mergeCell ref="BD64:BI65"/>
    <mergeCell ref="BJ64:BP65"/>
    <mergeCell ref="BQ64:BV65"/>
    <mergeCell ref="BW64:CB65"/>
    <mergeCell ref="CC64:CH65"/>
    <mergeCell ref="CI64:CN65"/>
    <mergeCell ref="AY60:BC61"/>
    <mergeCell ref="BD60:BI61"/>
    <mergeCell ref="BJ60:BP61"/>
    <mergeCell ref="BQ60:BV61"/>
    <mergeCell ref="BW60:CB61"/>
    <mergeCell ref="CC60:CH61"/>
    <mergeCell ref="CI60:CN61"/>
    <mergeCell ref="AY62:BC63"/>
    <mergeCell ref="BD62:BI63"/>
    <mergeCell ref="BJ62:BP63"/>
    <mergeCell ref="BQ62:BV63"/>
    <mergeCell ref="AY57:BC57"/>
    <mergeCell ref="BD57:BI57"/>
    <mergeCell ref="BJ57:BP57"/>
    <mergeCell ref="BQ57:BV57"/>
    <mergeCell ref="CC57:CH57"/>
    <mergeCell ref="CI57:CN57"/>
    <mergeCell ref="CC58:CH59"/>
    <mergeCell ref="BW53:CB54"/>
    <mergeCell ref="CC53:CH54"/>
    <mergeCell ref="CI53:CN54"/>
    <mergeCell ref="AY55:BC56"/>
    <mergeCell ref="BD55:BI56"/>
    <mergeCell ref="BJ55:BP56"/>
    <mergeCell ref="CI55:CN56"/>
    <mergeCell ref="BQ55:BV56"/>
    <mergeCell ref="BW55:CB56"/>
    <mergeCell ref="CC55:CH56"/>
    <mergeCell ref="CI51:CN51"/>
    <mergeCell ref="AY52:BC52"/>
    <mergeCell ref="BD52:BI52"/>
    <mergeCell ref="BJ52:BP52"/>
    <mergeCell ref="BQ52:BV52"/>
    <mergeCell ref="BW52:CB52"/>
    <mergeCell ref="CC52:CH52"/>
    <mergeCell ref="CI52:CN52"/>
    <mergeCell ref="BD53:BI54"/>
    <mergeCell ref="BJ53:BP54"/>
    <mergeCell ref="BQ53:BV54"/>
    <mergeCell ref="AY53:BC54"/>
    <mergeCell ref="CC44:CH44"/>
    <mergeCell ref="CI44:CN44"/>
    <mergeCell ref="AY45:BC45"/>
    <mergeCell ref="BD45:BI45"/>
    <mergeCell ref="BJ45:BP45"/>
    <mergeCell ref="BQ45:BV45"/>
    <mergeCell ref="BW45:CB45"/>
    <mergeCell ref="CC45:CH45"/>
    <mergeCell ref="CI45:CN45"/>
    <mergeCell ref="AY42:BC43"/>
    <mergeCell ref="BD42:BI43"/>
    <mergeCell ref="BJ42:BP43"/>
    <mergeCell ref="BQ42:BV43"/>
    <mergeCell ref="BW42:CB43"/>
    <mergeCell ref="CC42:CH43"/>
    <mergeCell ref="CI42:CN43"/>
    <mergeCell ref="AY40:BC41"/>
    <mergeCell ref="BD40:BI41"/>
    <mergeCell ref="BJ40:BP41"/>
    <mergeCell ref="AY38:BC39"/>
    <mergeCell ref="BD38:BI39"/>
    <mergeCell ref="BJ38:BP39"/>
    <mergeCell ref="BQ38:BV39"/>
    <mergeCell ref="BW38:CB39"/>
    <mergeCell ref="CC38:CH39"/>
    <mergeCell ref="CI38:CN39"/>
    <mergeCell ref="BQ40:BV41"/>
    <mergeCell ref="BW40:CB41"/>
    <mergeCell ref="CC40:CH41"/>
    <mergeCell ref="CI40:CN41"/>
    <mergeCell ref="BQ26:BV27"/>
    <mergeCell ref="BW26:CB27"/>
    <mergeCell ref="CC26:CH27"/>
    <mergeCell ref="CI26:CN27"/>
    <mergeCell ref="AY28:BC28"/>
    <mergeCell ref="BD28:BI28"/>
    <mergeCell ref="BJ28:BP28"/>
    <mergeCell ref="CC37:CH37"/>
    <mergeCell ref="CI37:CN37"/>
    <mergeCell ref="BQ28:BV28"/>
    <mergeCell ref="BW28:CB28"/>
    <mergeCell ref="CC28:CH28"/>
    <mergeCell ref="CI28:CN28"/>
    <mergeCell ref="AY29:BC31"/>
    <mergeCell ref="BD29:BI31"/>
    <mergeCell ref="BJ29:BP31"/>
    <mergeCell ref="BQ29:BV31"/>
    <mergeCell ref="BW29:CB31"/>
    <mergeCell ref="CC29:CH31"/>
    <mergeCell ref="CI29:CN31"/>
    <mergeCell ref="BW35:CB36"/>
    <mergeCell ref="CC35:CH36"/>
    <mergeCell ref="CI35:CN36"/>
    <mergeCell ref="BW37:CB37"/>
    <mergeCell ref="BJ22:BP23"/>
    <mergeCell ref="BQ22:BV23"/>
    <mergeCell ref="BW22:CB23"/>
    <mergeCell ref="CC22:CH23"/>
    <mergeCell ref="CI22:CN23"/>
    <mergeCell ref="BQ24:BV25"/>
    <mergeCell ref="BW24:CB25"/>
    <mergeCell ref="CC24:CH25"/>
    <mergeCell ref="CI24:CN25"/>
    <mergeCell ref="BW46:CB47"/>
    <mergeCell ref="AY49:BC50"/>
    <mergeCell ref="BD49:BI50"/>
    <mergeCell ref="BQ49:BV50"/>
    <mergeCell ref="BW49:CB50"/>
    <mergeCell ref="BJ5:BP5"/>
    <mergeCell ref="BQ5:BV5"/>
    <mergeCell ref="BW5:CB5"/>
    <mergeCell ref="AY6:BC6"/>
    <mergeCell ref="BD6:BI6"/>
    <mergeCell ref="BJ6:BP6"/>
    <mergeCell ref="BQ6:BV6"/>
    <mergeCell ref="BW6:CB6"/>
    <mergeCell ref="AY7:BC7"/>
    <mergeCell ref="BD7:BI7"/>
    <mergeCell ref="BJ7:BP7"/>
    <mergeCell ref="AY9:BC9"/>
    <mergeCell ref="BD9:BI9"/>
    <mergeCell ref="BJ9:BP9"/>
    <mergeCell ref="BQ9:BV9"/>
    <mergeCell ref="BW9:CB9"/>
    <mergeCell ref="AY10:BC18"/>
    <mergeCell ref="BD10:BI18"/>
    <mergeCell ref="BJ10:BP18"/>
    <mergeCell ref="CC46:CH47"/>
    <mergeCell ref="CI46:CN47"/>
    <mergeCell ref="AY48:BC48"/>
    <mergeCell ref="BD48:BI48"/>
    <mergeCell ref="BJ48:BP48"/>
    <mergeCell ref="F46:AX46"/>
    <mergeCell ref="F47:AX47"/>
    <mergeCell ref="F42:AX42"/>
    <mergeCell ref="AY44:BC44"/>
    <mergeCell ref="BD44:BI44"/>
    <mergeCell ref="BJ44:BP44"/>
    <mergeCell ref="BQ44:BV44"/>
    <mergeCell ref="BW44:CB44"/>
    <mergeCell ref="BQ48:BV48"/>
    <mergeCell ref="BW48:CB48"/>
    <mergeCell ref="F43:AX43"/>
    <mergeCell ref="F45:AX45"/>
    <mergeCell ref="CC48:CH48"/>
    <mergeCell ref="CI48:CN48"/>
    <mergeCell ref="AY46:BC47"/>
    <mergeCell ref="BD46:BI47"/>
    <mergeCell ref="F44:AX44"/>
    <mergeCell ref="BJ46:BP47"/>
    <mergeCell ref="BQ46:BV47"/>
    <mergeCell ref="CI6:CN6"/>
    <mergeCell ref="BQ7:BV7"/>
    <mergeCell ref="F18:AX18"/>
    <mergeCell ref="BQ4:BV4"/>
    <mergeCell ref="BW4:CB4"/>
    <mergeCell ref="CC9:CH9"/>
    <mergeCell ref="CI9:CN9"/>
    <mergeCell ref="BQ10:BV18"/>
    <mergeCell ref="BW7:CB7"/>
    <mergeCell ref="CC7:CH7"/>
    <mergeCell ref="CI7:CN7"/>
    <mergeCell ref="AY8:BC8"/>
    <mergeCell ref="BD8:BI8"/>
    <mergeCell ref="BJ8:BP8"/>
    <mergeCell ref="BQ8:BV8"/>
    <mergeCell ref="BW8:CB8"/>
    <mergeCell ref="CC8:CH8"/>
    <mergeCell ref="CI8:CN8"/>
    <mergeCell ref="BW10:CB18"/>
    <mergeCell ref="CC10:CH18"/>
    <mergeCell ref="CI10:CN18"/>
    <mergeCell ref="A1:CN1"/>
    <mergeCell ref="F12:AX12"/>
    <mergeCell ref="F13:AX13"/>
    <mergeCell ref="F14:AX14"/>
    <mergeCell ref="F15:AX15"/>
    <mergeCell ref="F16:AX16"/>
    <mergeCell ref="A7:E7"/>
    <mergeCell ref="A8:E8"/>
    <mergeCell ref="A9:E9"/>
    <mergeCell ref="F11:AX11"/>
    <mergeCell ref="F9:AX9"/>
    <mergeCell ref="F6:AX6"/>
    <mergeCell ref="F7:AX7"/>
    <mergeCell ref="A3:E3"/>
    <mergeCell ref="A4:E4"/>
    <mergeCell ref="A5:E5"/>
    <mergeCell ref="A6:E6"/>
    <mergeCell ref="A10:E18"/>
    <mergeCell ref="BJ3:BP3"/>
    <mergeCell ref="BQ3:CN3"/>
    <mergeCell ref="BJ4:BP4"/>
    <mergeCell ref="CC5:CH5"/>
    <mergeCell ref="CI5:CN5"/>
    <mergeCell ref="CC6:CH6"/>
    <mergeCell ref="C75:E75"/>
    <mergeCell ref="H75:R75"/>
    <mergeCell ref="W69:AQ69"/>
    <mergeCell ref="AS69:BF69"/>
    <mergeCell ref="BH69:BU69"/>
    <mergeCell ref="W70:AQ70"/>
    <mergeCell ref="AS70:BF70"/>
    <mergeCell ref="BH70:BU70"/>
    <mergeCell ref="S75:T75"/>
    <mergeCell ref="U75:W75"/>
    <mergeCell ref="J72:AD72"/>
    <mergeCell ref="J73:AD73"/>
    <mergeCell ref="AF72:AZ72"/>
    <mergeCell ref="AF73:AZ73"/>
    <mergeCell ref="BB72:BP72"/>
    <mergeCell ref="BB73:BP73"/>
    <mergeCell ref="C82:E82"/>
    <mergeCell ref="H82:R82"/>
    <mergeCell ref="S82:T82"/>
    <mergeCell ref="U82:W82"/>
    <mergeCell ref="B80:O80"/>
    <mergeCell ref="B81:O81"/>
    <mergeCell ref="S80:BG80"/>
    <mergeCell ref="S81:BG81"/>
    <mergeCell ref="B78:BG78"/>
    <mergeCell ref="B79:BG79"/>
    <mergeCell ref="A22:E23"/>
    <mergeCell ref="A29:E31"/>
    <mergeCell ref="A32:E34"/>
    <mergeCell ref="A26:E27"/>
    <mergeCell ref="A24:E25"/>
    <mergeCell ref="A28:E28"/>
    <mergeCell ref="BJ37:BP37"/>
    <mergeCell ref="F37:AX37"/>
    <mergeCell ref="F33:AX33"/>
    <mergeCell ref="F31:AX31"/>
    <mergeCell ref="A37:E37"/>
    <mergeCell ref="AY26:BC27"/>
    <mergeCell ref="BD26:BI27"/>
    <mergeCell ref="BJ26:BP27"/>
    <mergeCell ref="AY24:BC25"/>
    <mergeCell ref="BD24:BI25"/>
    <mergeCell ref="BJ24:BP25"/>
    <mergeCell ref="F28:AX28"/>
    <mergeCell ref="AY32:BC34"/>
    <mergeCell ref="BD32:BI34"/>
    <mergeCell ref="BJ32:BP34"/>
    <mergeCell ref="AY35:BC36"/>
    <mergeCell ref="BD35:BI36"/>
    <mergeCell ref="BJ35:BP36"/>
    <mergeCell ref="A58:E59"/>
    <mergeCell ref="A60:E61"/>
    <mergeCell ref="A62:E63"/>
    <mergeCell ref="A64:E65"/>
    <mergeCell ref="A45:E45"/>
    <mergeCell ref="A46:E47"/>
    <mergeCell ref="A38:E39"/>
    <mergeCell ref="A44:E44"/>
    <mergeCell ref="A40:E41"/>
    <mergeCell ref="A48:E48"/>
    <mergeCell ref="A49:E50"/>
    <mergeCell ref="A51:E51"/>
    <mergeCell ref="A52:E52"/>
    <mergeCell ref="A53:E54"/>
    <mergeCell ref="A57:E57"/>
    <mergeCell ref="A42:E43"/>
    <mergeCell ref="A55:E56"/>
    <mergeCell ref="F3:AX3"/>
    <mergeCell ref="F4:AX4"/>
    <mergeCell ref="AY3:BC3"/>
    <mergeCell ref="BD3:BI3"/>
    <mergeCell ref="AY4:BC4"/>
    <mergeCell ref="BD4:BI4"/>
    <mergeCell ref="F22:AX22"/>
    <mergeCell ref="F36:AX36"/>
    <mergeCell ref="F23:AX23"/>
    <mergeCell ref="F29:AX29"/>
    <mergeCell ref="F30:AX30"/>
    <mergeCell ref="F25:AX25"/>
    <mergeCell ref="F26:AX26"/>
    <mergeCell ref="F24:AX24"/>
    <mergeCell ref="F27:AX27"/>
    <mergeCell ref="F8:AX8"/>
    <mergeCell ref="F10:AX10"/>
    <mergeCell ref="AY5:BC5"/>
    <mergeCell ref="BD5:BI5"/>
    <mergeCell ref="AY22:BC23"/>
    <mergeCell ref="BD22:BI23"/>
    <mergeCell ref="F65:AX65"/>
    <mergeCell ref="F64:AX64"/>
    <mergeCell ref="F58:AX58"/>
    <mergeCell ref="F48:AX48"/>
    <mergeCell ref="F19:AX19"/>
    <mergeCell ref="F35:AX35"/>
    <mergeCell ref="F34:AX34"/>
    <mergeCell ref="F21:AX21"/>
    <mergeCell ref="F20:AX20"/>
    <mergeCell ref="F32:AX32"/>
    <mergeCell ref="F50:AX50"/>
    <mergeCell ref="F52:AX52"/>
    <mergeCell ref="F54:AX54"/>
    <mergeCell ref="F40:AX40"/>
    <mergeCell ref="F41:AX41"/>
    <mergeCell ref="F38:AX38"/>
    <mergeCell ref="F51:AX51"/>
    <mergeCell ref="F53:AX53"/>
    <mergeCell ref="F39:AX39"/>
    <mergeCell ref="F55:AX55"/>
    <mergeCell ref="CC49:CH50"/>
    <mergeCell ref="CI49:CN50"/>
    <mergeCell ref="BQ51:BV51"/>
    <mergeCell ref="BW51:CB51"/>
    <mergeCell ref="CC51:CH51"/>
    <mergeCell ref="CC4:CH4"/>
    <mergeCell ref="CI4:CN4"/>
    <mergeCell ref="F17:AX17"/>
    <mergeCell ref="AY19:BC21"/>
    <mergeCell ref="BD19:BI21"/>
    <mergeCell ref="BJ19:BP21"/>
    <mergeCell ref="BQ19:BV21"/>
    <mergeCell ref="BW19:CB21"/>
    <mergeCell ref="CC19:CH21"/>
    <mergeCell ref="CI19:CN21"/>
    <mergeCell ref="F5:AX5"/>
    <mergeCell ref="AY37:BC37"/>
    <mergeCell ref="BD37:BI37"/>
    <mergeCell ref="BQ37:BV37"/>
    <mergeCell ref="BQ32:BV34"/>
    <mergeCell ref="BW32:CB34"/>
    <mergeCell ref="CC32:CH34"/>
    <mergeCell ref="CI32:CN34"/>
    <mergeCell ref="BQ35:BV36"/>
    <mergeCell ref="A19:E21"/>
    <mergeCell ref="A35:E36"/>
    <mergeCell ref="CI58:CN59"/>
    <mergeCell ref="F49:AX49"/>
    <mergeCell ref="F62:AX62"/>
    <mergeCell ref="F63:AX63"/>
    <mergeCell ref="F60:AX60"/>
    <mergeCell ref="F61:AX61"/>
    <mergeCell ref="F57:AX57"/>
    <mergeCell ref="F59:AX59"/>
    <mergeCell ref="BW57:CB57"/>
    <mergeCell ref="AY58:BC59"/>
    <mergeCell ref="BD58:BI59"/>
    <mergeCell ref="BJ58:BP59"/>
    <mergeCell ref="BQ58:BV59"/>
    <mergeCell ref="BW58:CB59"/>
    <mergeCell ref="F56:AX56"/>
    <mergeCell ref="BJ49:BP50"/>
    <mergeCell ref="AY51:BC51"/>
    <mergeCell ref="BD51:BI51"/>
    <mergeCell ref="BJ51:BP51"/>
    <mergeCell ref="BW62:CB63"/>
    <mergeCell ref="CC62:CH63"/>
    <mergeCell ref="CI62:CN63"/>
  </mergeCells>
  <phoneticPr fontId="0" type="noConversion"/>
  <pageMargins left="0.39370078740157483" right="0.39370078740157483" top="0.78740157480314965" bottom="0.39370078740157483" header="0.27559055118110237" footer="0.27559055118110237"/>
  <pageSetup paperSize="9" scale="93" orientation="landscape" r:id="rId1"/>
  <headerFooter alignWithMargins="0">
    <oddHeader>&amp;L&amp;"Arial,обычный"&amp;6Подготовлено с использованием системы ГАРАНТ</oddHeader>
  </headerFooter>
  <rowBreaks count="2" manualBreakCount="2">
    <brk id="37" max="16383" man="1"/>
    <brk id="6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B4" sqref="B4"/>
    </sheetView>
  </sheetViews>
  <sheetFormatPr defaultRowHeight="12.75" x14ac:dyDescent="0.2"/>
  <cols>
    <col min="1" max="1" width="3.85546875" customWidth="1"/>
    <col min="3" max="3" width="21.85546875" customWidth="1"/>
    <col min="4" max="4" width="10.42578125" customWidth="1"/>
    <col min="5" max="5" width="11.85546875" customWidth="1"/>
    <col min="6" max="6" width="17.7109375" customWidth="1"/>
    <col min="7" max="7" width="9.5703125" bestFit="1" customWidth="1"/>
  </cols>
  <sheetData>
    <row r="2" spans="2:7" ht="15.75" x14ac:dyDescent="0.25">
      <c r="B2" s="459" t="s">
        <v>736</v>
      </c>
      <c r="C2" s="455"/>
      <c r="D2" s="455"/>
      <c r="E2" s="455"/>
      <c r="F2" s="455"/>
    </row>
    <row r="3" spans="2:7" ht="15.75" x14ac:dyDescent="0.25">
      <c r="B3" s="459" t="s">
        <v>742</v>
      </c>
      <c r="C3" s="455"/>
      <c r="D3" s="455"/>
      <c r="E3" s="455"/>
      <c r="F3" s="455"/>
    </row>
    <row r="4" spans="2:7" ht="15.75" thickBot="1" x14ac:dyDescent="0.3">
      <c r="B4" s="62"/>
    </row>
    <row r="5" spans="2:7" ht="45.75" thickBot="1" x14ac:dyDescent="0.25">
      <c r="B5" s="63" t="s">
        <v>546</v>
      </c>
      <c r="C5" s="64" t="s">
        <v>627</v>
      </c>
      <c r="D5" s="64" t="s">
        <v>737</v>
      </c>
      <c r="E5" s="64" t="s">
        <v>738</v>
      </c>
      <c r="F5" s="64" t="s">
        <v>739</v>
      </c>
    </row>
    <row r="6" spans="2:7" ht="15.75" thickBot="1" x14ac:dyDescent="0.25">
      <c r="B6" s="71"/>
      <c r="C6" s="67">
        <v>1</v>
      </c>
      <c r="D6" s="67">
        <v>2</v>
      </c>
      <c r="E6" s="67">
        <v>3</v>
      </c>
      <c r="F6" s="67">
        <v>4</v>
      </c>
    </row>
    <row r="7" spans="2:7" ht="15.75" thickBot="1" x14ac:dyDescent="0.25">
      <c r="B7" s="71">
        <v>1</v>
      </c>
      <c r="C7" s="67" t="s">
        <v>740</v>
      </c>
      <c r="D7" s="67">
        <v>20</v>
      </c>
      <c r="E7" s="69">
        <v>15000</v>
      </c>
      <c r="F7" s="69">
        <v>143801.32999999999</v>
      </c>
    </row>
    <row r="8" spans="2:7" ht="30.75" thickBot="1" x14ac:dyDescent="0.25">
      <c r="B8" s="71">
        <v>2</v>
      </c>
      <c r="C8" s="67" t="s">
        <v>741</v>
      </c>
      <c r="D8" s="67">
        <v>10</v>
      </c>
      <c r="E8" s="69">
        <v>20000</v>
      </c>
      <c r="F8" s="69">
        <v>0</v>
      </c>
    </row>
    <row r="9" spans="2:7" ht="15.75" thickBot="1" x14ac:dyDescent="0.25">
      <c r="B9" s="71">
        <v>3</v>
      </c>
      <c r="C9" s="67"/>
      <c r="D9" s="67"/>
      <c r="E9" s="69"/>
      <c r="F9" s="69"/>
      <c r="G9" s="124"/>
    </row>
    <row r="10" spans="2:7" ht="15.75" thickBot="1" x14ac:dyDescent="0.25">
      <c r="B10" s="71">
        <v>4</v>
      </c>
      <c r="C10" s="67"/>
      <c r="D10" s="67">
        <v>0</v>
      </c>
      <c r="E10" s="69"/>
      <c r="F10" s="69"/>
    </row>
    <row r="11" spans="2:7" ht="15.75" thickBot="1" x14ac:dyDescent="0.25">
      <c r="B11" s="71"/>
      <c r="C11" s="67"/>
      <c r="D11" s="67"/>
      <c r="E11" s="69"/>
      <c r="F11" s="69"/>
    </row>
    <row r="12" spans="2:7" ht="15.75" thickBot="1" x14ac:dyDescent="0.25">
      <c r="B12" s="71"/>
      <c r="C12" s="70"/>
      <c r="D12" s="70"/>
      <c r="E12" s="68"/>
      <c r="F12" s="68"/>
    </row>
    <row r="13" spans="2:7" ht="15.75" thickBot="1" x14ac:dyDescent="0.25">
      <c r="B13" s="71"/>
      <c r="C13" s="67" t="s">
        <v>566</v>
      </c>
      <c r="D13" s="70"/>
      <c r="E13" s="67" t="s">
        <v>551</v>
      </c>
      <c r="F13" s="68">
        <f>SUM(F7:F12)</f>
        <v>143801.32999999999</v>
      </c>
    </row>
    <row r="14" spans="2:7" ht="15.75" x14ac:dyDescent="0.25">
      <c r="B14" s="125"/>
    </row>
  </sheetData>
  <mergeCells count="2">
    <mergeCell ref="B2:F2"/>
    <mergeCell ref="B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U39"/>
  <sheetViews>
    <sheetView tabSelected="1" view="pageBreakPreview" zoomScale="115" zoomScaleNormal="100" zoomScaleSheetLayoutView="115" workbookViewId="0">
      <selection activeCell="AZ30" sqref="AZ30"/>
    </sheetView>
  </sheetViews>
  <sheetFormatPr defaultColWidth="1.42578125" defaultRowHeight="12.75" x14ac:dyDescent="0.2"/>
  <cols>
    <col min="1" max="16384" width="1.42578125" style="3"/>
  </cols>
  <sheetData>
    <row r="1" spans="1:99" s="13" customFormat="1" ht="3.95" customHeight="1" x14ac:dyDescent="0.2">
      <c r="A1" s="21"/>
      <c r="B1" s="21"/>
      <c r="C1" s="21"/>
      <c r="D1" s="21"/>
      <c r="E1" s="21"/>
      <c r="F1" s="21"/>
      <c r="G1" s="21"/>
      <c r="H1" s="21"/>
      <c r="I1" s="21"/>
      <c r="J1" s="21"/>
      <c r="K1" s="21"/>
      <c r="L1" s="21"/>
      <c r="M1" s="21"/>
      <c r="N1" s="21"/>
      <c r="O1" s="21"/>
      <c r="P1" s="21"/>
      <c r="Q1" s="21"/>
      <c r="R1" s="21"/>
    </row>
    <row r="2" spans="1:99" s="13" customFormat="1" ht="11.25" customHeight="1" x14ac:dyDescent="0.2">
      <c r="A2" s="341" t="s">
        <v>434</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row>
    <row r="3" spans="1:99" s="13" customFormat="1" ht="11.25" customHeight="1" x14ac:dyDescent="0.2">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row>
    <row r="4" spans="1:99" s="13" customFormat="1" ht="11.25" customHeight="1" x14ac:dyDescent="0.2">
      <c r="A4" s="341" t="s">
        <v>435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row>
    <row r="5" spans="1:99" s="13" customFormat="1" ht="11.25" customHeight="1"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row>
    <row r="6" spans="1:99" s="13" customFormat="1" ht="11.25" customHeight="1"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row>
    <row r="7" spans="1:99" s="13" customFormat="1" ht="11.25" customHeight="1"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row>
    <row r="8" spans="1:99" s="13" customFormat="1" ht="11.25" customHeight="1"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row>
    <row r="9" spans="1:99" s="13" customFormat="1" ht="11.25" customHeight="1"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row>
    <row r="10" spans="1:99" s="37" customFormat="1" ht="12" customHeight="1" x14ac:dyDescent="0.2">
      <c r="A10" s="37" t="s">
        <v>436</v>
      </c>
    </row>
    <row r="11" spans="1:99" s="37" customFormat="1" ht="12" customHeight="1" x14ac:dyDescent="0.2">
      <c r="A11" s="37" t="s">
        <v>437</v>
      </c>
    </row>
    <row r="12" spans="1:99" s="37" customFormat="1" ht="12" customHeight="1" x14ac:dyDescent="0.2">
      <c r="A12" s="37" t="s">
        <v>438</v>
      </c>
    </row>
    <row r="13" spans="1:99" s="37" customFormat="1" ht="12" customHeight="1" x14ac:dyDescent="0.2">
      <c r="A13" s="37" t="s">
        <v>439</v>
      </c>
    </row>
    <row r="14" spans="1:99" s="13" customFormat="1" ht="11.25" customHeight="1" x14ac:dyDescent="0.2">
      <c r="A14" s="341" t="s">
        <v>440</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row>
    <row r="15" spans="1:99" s="13" customFormat="1" ht="11.25" customHeight="1" x14ac:dyDescent="0.2">
      <c r="A15" s="344"/>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row>
    <row r="16" spans="1:99" s="13" customFormat="1" ht="11.25" customHeight="1" x14ac:dyDescent="0.2">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row>
    <row r="17" spans="1:99" s="13" customFormat="1" ht="11.25" customHeight="1" x14ac:dyDescent="0.2">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row>
    <row r="18" spans="1:99" s="13" customFormat="1" ht="11.25" customHeight="1" x14ac:dyDescent="0.2">
      <c r="A18" s="341" t="s">
        <v>441</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row>
    <row r="19" spans="1:99" s="13" customFormat="1" ht="12" customHeight="1" x14ac:dyDescent="0.2">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row>
    <row r="20" spans="1:99" s="13" customFormat="1" ht="12" customHeight="1" x14ac:dyDescent="0.2">
      <c r="A20" s="37" t="s">
        <v>442</v>
      </c>
    </row>
    <row r="21" spans="1:99" s="13" customFormat="1" ht="12" customHeight="1" x14ac:dyDescent="0.2">
      <c r="A21" s="37" t="s">
        <v>443</v>
      </c>
    </row>
    <row r="22" spans="1:99" s="13" customFormat="1" ht="12" customHeight="1" x14ac:dyDescent="0.2">
      <c r="A22" s="37" t="s">
        <v>444</v>
      </c>
    </row>
    <row r="23" spans="1:99" s="13" customFormat="1" ht="11.25" customHeight="1" x14ac:dyDescent="0.2">
      <c r="A23" s="341" t="s">
        <v>445</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row>
    <row r="24" spans="1:99" s="13" customFormat="1" ht="11.25" customHeight="1" x14ac:dyDescent="0.2">
      <c r="A24" s="344"/>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row>
    <row r="25" spans="1:99" s="13" customFormat="1" ht="11.25" customHeight="1" x14ac:dyDescent="0.2"/>
    <row r="26" spans="1:99" s="13" customFormat="1" ht="11.25" customHeight="1" x14ac:dyDescent="0.2"/>
    <row r="27" spans="1:99" s="13" customFormat="1" ht="11.25" customHeight="1" x14ac:dyDescent="0.2"/>
    <row r="28" spans="1:99" s="13" customFormat="1" ht="11.25" customHeight="1" x14ac:dyDescent="0.2"/>
    <row r="29" spans="1:99" s="13" customFormat="1" ht="11.25" customHeight="1" x14ac:dyDescent="0.2"/>
    <row r="30" spans="1:99" s="13" customFormat="1" ht="11.25" customHeight="1" x14ac:dyDescent="0.2"/>
    <row r="31" spans="1:99" s="13" customFormat="1" ht="11.25" customHeight="1" x14ac:dyDescent="0.2"/>
    <row r="32" spans="1:99"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sheetData>
  <mergeCells count="5">
    <mergeCell ref="A2:CU3"/>
    <mergeCell ref="A14:CU17"/>
    <mergeCell ref="A18:CU19"/>
    <mergeCell ref="A23:CU24"/>
    <mergeCell ref="A4:CU9"/>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53"/>
  <sheetViews>
    <sheetView workbookViewId="0">
      <selection activeCell="A13" sqref="A13"/>
    </sheetView>
  </sheetViews>
  <sheetFormatPr defaultRowHeight="12.75" x14ac:dyDescent="0.2"/>
  <cols>
    <col min="1" max="1" width="26.140625" customWidth="1"/>
    <col min="2" max="2" width="11.42578125" customWidth="1"/>
    <col min="3" max="3" width="14.5703125" customWidth="1"/>
    <col min="4" max="4" width="17" customWidth="1"/>
    <col min="5" max="5" width="7.42578125" customWidth="1"/>
    <col min="6" max="6" width="12.7109375" customWidth="1"/>
    <col min="7" max="7" width="5.85546875" customWidth="1"/>
    <col min="8" max="8" width="12.42578125" customWidth="1"/>
    <col min="9" max="9" width="6" customWidth="1"/>
    <col min="10" max="13" width="10.28515625" customWidth="1"/>
    <col min="14" max="14" width="12.7109375" customWidth="1"/>
    <col min="15" max="15" width="10.28515625" customWidth="1"/>
    <col min="16" max="16" width="13.42578125" customWidth="1"/>
    <col min="17" max="17" width="10.28515625" customWidth="1"/>
    <col min="18" max="18" width="12.140625" customWidth="1"/>
    <col min="19" max="20" width="10.28515625" customWidth="1"/>
    <col min="21" max="21" width="11.7109375" customWidth="1"/>
    <col min="22" max="22" width="14.28515625" customWidth="1"/>
    <col min="23" max="23" width="7.28515625" customWidth="1"/>
    <col min="24" max="24" width="14.5703125" customWidth="1"/>
    <col min="25" max="25" width="5.42578125" customWidth="1"/>
    <col min="26" max="26" width="15.140625" customWidth="1"/>
    <col min="27" max="27" width="13.5703125" customWidth="1"/>
    <col min="28" max="28" width="14.85546875" customWidth="1"/>
    <col min="29" max="29" width="18.5703125" customWidth="1"/>
  </cols>
  <sheetData>
    <row r="2" spans="1:29" ht="14.25" x14ac:dyDescent="0.2">
      <c r="A2" s="448" t="s">
        <v>489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row>
    <row r="3" spans="1:29" x14ac:dyDescent="0.2">
      <c r="A3" s="449" t="s">
        <v>490</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row>
    <row r="5" spans="1:29" ht="53.25" customHeight="1" x14ac:dyDescent="0.25">
      <c r="A5" s="450" t="s">
        <v>491</v>
      </c>
      <c r="B5" s="450" t="s">
        <v>492</v>
      </c>
      <c r="C5" s="450" t="s">
        <v>493</v>
      </c>
      <c r="D5" s="450" t="s">
        <v>494</v>
      </c>
      <c r="E5" s="450" t="s">
        <v>495</v>
      </c>
      <c r="F5" s="450"/>
      <c r="G5" s="450" t="s">
        <v>496</v>
      </c>
      <c r="H5" s="450"/>
      <c r="I5" s="450" t="s">
        <v>497</v>
      </c>
      <c r="J5" s="450"/>
      <c r="K5" s="451" t="s">
        <v>498</v>
      </c>
      <c r="L5" s="452"/>
      <c r="M5" s="451" t="s">
        <v>499</v>
      </c>
      <c r="N5" s="452"/>
      <c r="O5" s="451" t="s">
        <v>500</v>
      </c>
      <c r="P5" s="452"/>
      <c r="Q5" s="451" t="s">
        <v>501</v>
      </c>
      <c r="R5" s="452"/>
      <c r="S5" s="451" t="s">
        <v>502</v>
      </c>
      <c r="T5" s="452"/>
      <c r="U5" s="41" t="s">
        <v>503</v>
      </c>
      <c r="V5" s="41" t="s">
        <v>504</v>
      </c>
      <c r="W5" s="458" t="s">
        <v>505</v>
      </c>
      <c r="X5" s="458"/>
      <c r="Y5" s="458" t="s">
        <v>506</v>
      </c>
      <c r="Z5" s="458"/>
      <c r="AA5" s="450" t="s">
        <v>507</v>
      </c>
      <c r="AB5" s="450" t="s">
        <v>508</v>
      </c>
      <c r="AC5" s="450" t="s">
        <v>509</v>
      </c>
    </row>
    <row r="6" spans="1:29" ht="27" customHeight="1" x14ac:dyDescent="0.2">
      <c r="A6" s="450"/>
      <c r="B6" s="450"/>
      <c r="C6" s="450"/>
      <c r="D6" s="450"/>
      <c r="E6" s="42" t="s">
        <v>510</v>
      </c>
      <c r="F6" s="42" t="s">
        <v>31</v>
      </c>
      <c r="G6" s="42" t="s">
        <v>510</v>
      </c>
      <c r="H6" s="42" t="s">
        <v>31</v>
      </c>
      <c r="I6" s="42" t="s">
        <v>510</v>
      </c>
      <c r="J6" s="42" t="s">
        <v>31</v>
      </c>
      <c r="K6" s="42" t="s">
        <v>510</v>
      </c>
      <c r="L6" s="42" t="s">
        <v>31</v>
      </c>
      <c r="M6" s="42" t="s">
        <v>510</v>
      </c>
      <c r="N6" s="42" t="s">
        <v>31</v>
      </c>
      <c r="O6" s="42" t="s">
        <v>510</v>
      </c>
      <c r="P6" s="42" t="s">
        <v>31</v>
      </c>
      <c r="Q6" s="42" t="s">
        <v>510</v>
      </c>
      <c r="R6" s="42" t="s">
        <v>31</v>
      </c>
      <c r="S6" s="42" t="s">
        <v>510</v>
      </c>
      <c r="T6" s="42" t="s">
        <v>31</v>
      </c>
      <c r="U6" s="42"/>
      <c r="V6" s="42"/>
      <c r="W6" s="43" t="s">
        <v>510</v>
      </c>
      <c r="X6" s="43" t="s">
        <v>511</v>
      </c>
      <c r="Y6" s="43" t="s">
        <v>510</v>
      </c>
      <c r="Z6" s="43" t="s">
        <v>511</v>
      </c>
      <c r="AA6" s="450"/>
      <c r="AB6" s="450"/>
      <c r="AC6" s="450"/>
    </row>
    <row r="7" spans="1:29" ht="14.25" x14ac:dyDescent="0.2">
      <c r="A7" s="456" t="s">
        <v>512</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row>
    <row r="8" spans="1:29" ht="15" x14ac:dyDescent="0.25">
      <c r="A8" s="44" t="s">
        <v>486</v>
      </c>
      <c r="B8" s="45">
        <v>1</v>
      </c>
      <c r="C8" s="46">
        <v>58267.31</v>
      </c>
      <c r="D8" s="46">
        <f>C8*B8</f>
        <v>58267.31</v>
      </c>
      <c r="E8" s="45"/>
      <c r="F8" s="46">
        <f>D8*E8</f>
        <v>0</v>
      </c>
      <c r="G8" s="45"/>
      <c r="H8" s="46">
        <f>D8*G8</f>
        <v>0</v>
      </c>
      <c r="I8" s="45"/>
      <c r="J8" s="46">
        <f>D8*I8/100</f>
        <v>0</v>
      </c>
      <c r="K8" s="46"/>
      <c r="L8" s="46">
        <f>D8*K8</f>
        <v>0</v>
      </c>
      <c r="M8" s="46"/>
      <c r="N8" s="46">
        <f>D8*M8</f>
        <v>0</v>
      </c>
      <c r="O8" s="46"/>
      <c r="P8" s="46">
        <v>0</v>
      </c>
      <c r="Q8" s="46"/>
      <c r="R8" s="46">
        <f>D8*Q8</f>
        <v>0</v>
      </c>
      <c r="S8" s="46"/>
      <c r="T8" s="46"/>
      <c r="U8" s="46"/>
      <c r="V8" s="46"/>
      <c r="W8" s="45">
        <v>80</v>
      </c>
      <c r="X8" s="46">
        <f>(D8+F8+H8+J8+L8+N8+T8+P8+R8)*W8/100</f>
        <v>46613.847999999998</v>
      </c>
      <c r="Y8" s="45">
        <v>80</v>
      </c>
      <c r="Z8" s="46">
        <f>(D8+F8+H8+J8+L8+N8+T8+P8+R8)*Y8/100</f>
        <v>46613.847999999998</v>
      </c>
      <c r="AA8" s="46">
        <f>D8+F8+H8+J8+X8+Z8+L8+N8+T8+P8+R8+V8</f>
        <v>151495.00599999999</v>
      </c>
      <c r="AB8" s="46">
        <f>D8*2.6</f>
        <v>151495.00599999999</v>
      </c>
      <c r="AC8" s="46">
        <f>(AA8*12)+AB8</f>
        <v>1969435.078</v>
      </c>
    </row>
    <row r="9" spans="1:29" ht="15" x14ac:dyDescent="0.25">
      <c r="A9" s="44" t="s">
        <v>487</v>
      </c>
      <c r="B9" s="45">
        <v>1</v>
      </c>
      <c r="C9" s="46">
        <v>40787.11</v>
      </c>
      <c r="D9" s="46">
        <f>C9*B9</f>
        <v>40787.11</v>
      </c>
      <c r="E9" s="45"/>
      <c r="F9" s="46">
        <f>D9*E9</f>
        <v>0</v>
      </c>
      <c r="G9" s="45"/>
      <c r="H9" s="46">
        <f>D9*G9</f>
        <v>0</v>
      </c>
      <c r="I9" s="45"/>
      <c r="J9" s="46">
        <f>D9*I9/100</f>
        <v>0</v>
      </c>
      <c r="K9" s="46"/>
      <c r="L9" s="46">
        <f>D9*K9</f>
        <v>0</v>
      </c>
      <c r="M9" s="46">
        <v>0.34</v>
      </c>
      <c r="N9" s="46">
        <f>D9*M9</f>
        <v>13867.617400000001</v>
      </c>
      <c r="O9" s="46"/>
      <c r="P9" s="46">
        <v>0</v>
      </c>
      <c r="Q9" s="46"/>
      <c r="R9" s="46">
        <f>D9*Q9</f>
        <v>0</v>
      </c>
      <c r="S9" s="46"/>
      <c r="T9" s="46"/>
      <c r="U9" s="46"/>
      <c r="V9" s="46"/>
      <c r="W9" s="45">
        <v>80</v>
      </c>
      <c r="X9" s="46">
        <f>(D9+F9+H9+J9+L9+N9+T9+P9+R9)*W9/100</f>
        <v>43723.781920000001</v>
      </c>
      <c r="Y9" s="45">
        <v>80</v>
      </c>
      <c r="Z9" s="46">
        <f>(D9+F9+H9+J9+L9+N9+T9+P9+R9)*Y9/100</f>
        <v>43723.781920000001</v>
      </c>
      <c r="AA9" s="46">
        <f>D9+F9+H9+J9+X9+Z9+L9+N9+T9+P9+R9+V9</f>
        <v>142102.29123999999</v>
      </c>
      <c r="AB9" s="46">
        <f>D9*2.6</f>
        <v>106046.486</v>
      </c>
      <c r="AC9" s="46">
        <f>(AA9*12)+AB9</f>
        <v>1811273.9808799999</v>
      </c>
    </row>
    <row r="10" spans="1:29" ht="15" x14ac:dyDescent="0.25">
      <c r="A10" s="47" t="s">
        <v>513</v>
      </c>
      <c r="B10" s="48">
        <v>1</v>
      </c>
      <c r="C10" s="49">
        <v>40787.11</v>
      </c>
      <c r="D10" s="46">
        <f>C10*B10</f>
        <v>40787.11</v>
      </c>
      <c r="E10" s="48"/>
      <c r="F10" s="46">
        <f>D10*E10</f>
        <v>0</v>
      </c>
      <c r="G10" s="48"/>
      <c r="H10" s="46">
        <f>D10*G10</f>
        <v>0</v>
      </c>
      <c r="I10" s="48"/>
      <c r="J10" s="46">
        <f>D10*I10/100</f>
        <v>0</v>
      </c>
      <c r="K10" s="46"/>
      <c r="L10" s="46">
        <f>D10*K10</f>
        <v>0</v>
      </c>
      <c r="M10" s="46">
        <v>0.15</v>
      </c>
      <c r="N10" s="46">
        <f>D10*M10</f>
        <v>6118.0664999999999</v>
      </c>
      <c r="O10" s="46"/>
      <c r="P10" s="46">
        <v>0</v>
      </c>
      <c r="Q10" s="46"/>
      <c r="R10" s="46">
        <f>D10*Q10</f>
        <v>0</v>
      </c>
      <c r="S10" s="46"/>
      <c r="T10" s="46"/>
      <c r="U10" s="46"/>
      <c r="V10" s="46"/>
      <c r="W10" s="45">
        <v>80</v>
      </c>
      <c r="X10" s="46">
        <f>(D10+F10+H10+J10+L10+N10+T10+P10+R10)*W10/100</f>
        <v>37524.141199999998</v>
      </c>
      <c r="Y10" s="45">
        <v>80</v>
      </c>
      <c r="Z10" s="46">
        <f>(D10+F10+H10+J10+L10+N10+T10+P10+R10)*Y10/100</f>
        <v>37524.141199999998</v>
      </c>
      <c r="AA10" s="46">
        <f>D10+F10+H10+J10+X10+Z10+L10+N10+T10+P10+R10+V10</f>
        <v>121953.4589</v>
      </c>
      <c r="AB10" s="46">
        <f>D10*2.6</f>
        <v>106046.486</v>
      </c>
      <c r="AC10" s="46">
        <f>(AA10*12)+AB10</f>
        <v>1569487.9928000001</v>
      </c>
    </row>
    <row r="11" spans="1:29" ht="14.25" x14ac:dyDescent="0.2">
      <c r="A11" s="50" t="s">
        <v>514</v>
      </c>
      <c r="B11" s="51">
        <f>SUM(B8:B10)</f>
        <v>3</v>
      </c>
      <c r="C11" s="51">
        <f>SUM(C8:C10)</f>
        <v>139841.53</v>
      </c>
      <c r="D11" s="51">
        <f>SUM(D8:D10)</f>
        <v>139841.53</v>
      </c>
      <c r="E11" s="51"/>
      <c r="F11" s="51">
        <f>SUM(F8:F10)</f>
        <v>0</v>
      </c>
      <c r="G11" s="51"/>
      <c r="H11" s="51">
        <f>SUM(H8:H10)</f>
        <v>0</v>
      </c>
      <c r="I11" s="51"/>
      <c r="J11" s="51">
        <f>SUM(J8:J10)</f>
        <v>0</v>
      </c>
      <c r="K11" s="51"/>
      <c r="L11" s="51">
        <f>SUM(L8:L10)</f>
        <v>0</v>
      </c>
      <c r="M11" s="51"/>
      <c r="N11" s="51">
        <f>SUM(N8:N10)</f>
        <v>19985.6839</v>
      </c>
      <c r="O11" s="51"/>
      <c r="P11" s="51">
        <f>SUM(P8:P10)</f>
        <v>0</v>
      </c>
      <c r="Q11" s="51"/>
      <c r="R11" s="51">
        <f>SUM(R8:R10)</f>
        <v>0</v>
      </c>
      <c r="S11" s="51"/>
      <c r="T11" s="51">
        <f>SUM(T8:T10)</f>
        <v>0</v>
      </c>
      <c r="U11" s="51"/>
      <c r="V11" s="51"/>
      <c r="W11" s="51"/>
      <c r="X11" s="51">
        <f>SUM(X8:X10)</f>
        <v>127861.77112</v>
      </c>
      <c r="Y11" s="51"/>
      <c r="Z11" s="51">
        <f>SUM(Z8:Z10)</f>
        <v>127861.77112</v>
      </c>
      <c r="AA11" s="51">
        <f>SUM(AA8:AA10)</f>
        <v>415550.75613999995</v>
      </c>
      <c r="AB11" s="51">
        <f>SUM(AB8:AB10)</f>
        <v>363587.978</v>
      </c>
      <c r="AC11" s="51">
        <f>SUM(AC8:AC10)</f>
        <v>5350197.0516800005</v>
      </c>
    </row>
    <row r="12" spans="1:29" ht="14.25" x14ac:dyDescent="0.2">
      <c r="A12" s="456" t="s">
        <v>515</v>
      </c>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row>
    <row r="13" spans="1:29" ht="30" x14ac:dyDescent="0.25">
      <c r="A13" s="47" t="s">
        <v>516</v>
      </c>
      <c r="B13" s="48">
        <v>1</v>
      </c>
      <c r="C13" s="49">
        <v>11566.2</v>
      </c>
      <c r="D13" s="46">
        <f t="shared" ref="D13:D67" si="0">C13*B13</f>
        <v>11566.2</v>
      </c>
      <c r="E13" s="45">
        <v>0.3</v>
      </c>
      <c r="F13" s="46">
        <f t="shared" ref="F13:F67" si="1">D13*E13</f>
        <v>3469.86</v>
      </c>
      <c r="G13" s="48"/>
      <c r="H13" s="46">
        <f t="shared" ref="H13:H67" si="2">D13*G13</f>
        <v>0</v>
      </c>
      <c r="I13" s="45"/>
      <c r="J13" s="46">
        <f t="shared" ref="J13:J67" si="3">D13*I13/100</f>
        <v>0</v>
      </c>
      <c r="K13" s="46"/>
      <c r="L13" s="46">
        <f>D13*K13</f>
        <v>0</v>
      </c>
      <c r="M13" s="46"/>
      <c r="N13" s="46">
        <f t="shared" ref="N13:N67" si="4">D13*M13</f>
        <v>0</v>
      </c>
      <c r="O13" s="46"/>
      <c r="P13" s="46">
        <f>D13*O13</f>
        <v>0</v>
      </c>
      <c r="Q13" s="46">
        <v>0.35</v>
      </c>
      <c r="R13" s="46">
        <f>D13*Q13</f>
        <v>4048.17</v>
      </c>
      <c r="S13" s="46"/>
      <c r="T13" s="46"/>
      <c r="U13" s="46">
        <f>D13+F13+H13+J13+L13+N13+P13+R13+T13</f>
        <v>19084.230000000003</v>
      </c>
      <c r="V13" s="46">
        <v>0</v>
      </c>
      <c r="W13" s="45">
        <v>80</v>
      </c>
      <c r="X13" s="46">
        <f>(U13+V13)*W13/100</f>
        <v>15267.384000000004</v>
      </c>
      <c r="Y13" s="45">
        <v>80</v>
      </c>
      <c r="Z13" s="46">
        <f>(U13+V13)*Y13/100</f>
        <v>15267.384000000004</v>
      </c>
      <c r="AA13" s="46">
        <f>D13+F13+H13+J13+X13+Z13+L13+N13+T13+P13+R13+V13</f>
        <v>49618.998000000007</v>
      </c>
      <c r="AB13" s="46">
        <f t="shared" ref="AB13:AB67" si="5">D13*2.6</f>
        <v>30072.120000000003</v>
      </c>
      <c r="AC13" s="46">
        <f>(AA13*12)+AB13</f>
        <v>625500.09600000002</v>
      </c>
    </row>
    <row r="14" spans="1:29" ht="30" x14ac:dyDescent="0.25">
      <c r="A14" s="47" t="s">
        <v>517</v>
      </c>
      <c r="B14" s="48">
        <v>1</v>
      </c>
      <c r="C14" s="49">
        <v>11566.2</v>
      </c>
      <c r="D14" s="46">
        <f t="shared" si="0"/>
        <v>11566.2</v>
      </c>
      <c r="E14" s="45">
        <v>0.4</v>
      </c>
      <c r="F14" s="46">
        <f t="shared" si="1"/>
        <v>4626.4800000000005</v>
      </c>
      <c r="G14" s="48"/>
      <c r="H14" s="46">
        <f t="shared" si="2"/>
        <v>0</v>
      </c>
      <c r="I14" s="45"/>
      <c r="J14" s="46">
        <f t="shared" si="3"/>
        <v>0</v>
      </c>
      <c r="K14" s="46">
        <v>0.1</v>
      </c>
      <c r="L14" s="46">
        <f>D14*K14</f>
        <v>1156.6200000000001</v>
      </c>
      <c r="M14" s="46"/>
      <c r="N14" s="46">
        <f t="shared" si="4"/>
        <v>0</v>
      </c>
      <c r="O14" s="46"/>
      <c r="P14" s="46">
        <f t="shared" ref="P14:P67" si="6">D14*O14</f>
        <v>0</v>
      </c>
      <c r="Q14" s="46">
        <v>0.35</v>
      </c>
      <c r="R14" s="46">
        <f t="shared" ref="R14:R67" si="7">D14*Q14</f>
        <v>4048.17</v>
      </c>
      <c r="S14" s="46"/>
      <c r="T14" s="46"/>
      <c r="U14" s="46">
        <f t="shared" ref="U14:U67" si="8">D14+F14+H14+J14+L14+N14+P14+R14+T14</f>
        <v>21397.47</v>
      </c>
      <c r="V14" s="46">
        <v>0</v>
      </c>
      <c r="W14" s="45">
        <v>80</v>
      </c>
      <c r="X14" s="46">
        <f t="shared" ref="X14:X67" si="9">(U14+V14)*W14/100</f>
        <v>17117.976000000002</v>
      </c>
      <c r="Y14" s="45">
        <v>80</v>
      </c>
      <c r="Z14" s="46">
        <f t="shared" ref="Z14:Z67" si="10">(U14+V14)*Y14/100</f>
        <v>17117.976000000002</v>
      </c>
      <c r="AA14" s="46">
        <f t="shared" ref="AA14:AA67" si="11">D14+F14+H14+J14+X14+Z14+L14+N14+T14+P14+R14+V14</f>
        <v>55633.422000000006</v>
      </c>
      <c r="AB14" s="46">
        <f t="shared" si="5"/>
        <v>30072.120000000003</v>
      </c>
      <c r="AC14" s="46">
        <f t="shared" ref="AC14:AC67" si="12">(AA14*12)+AB14</f>
        <v>697673.18400000001</v>
      </c>
    </row>
    <row r="15" spans="1:29" ht="30" x14ac:dyDescent="0.25">
      <c r="A15" s="47" t="s">
        <v>517</v>
      </c>
      <c r="B15" s="48">
        <v>1</v>
      </c>
      <c r="C15" s="49">
        <v>11566.2</v>
      </c>
      <c r="D15" s="46">
        <f t="shared" si="0"/>
        <v>11566.2</v>
      </c>
      <c r="E15" s="45">
        <v>0.2</v>
      </c>
      <c r="F15" s="46">
        <f t="shared" si="1"/>
        <v>2313.2400000000002</v>
      </c>
      <c r="G15" s="48"/>
      <c r="H15" s="46">
        <f t="shared" si="2"/>
        <v>0</v>
      </c>
      <c r="I15" s="45"/>
      <c r="J15" s="46">
        <f t="shared" si="3"/>
        <v>0</v>
      </c>
      <c r="K15" s="46">
        <v>0.1</v>
      </c>
      <c r="L15" s="46">
        <f t="shared" ref="L15:L67" si="13">D15*K15</f>
        <v>1156.6200000000001</v>
      </c>
      <c r="M15" s="46"/>
      <c r="N15" s="46">
        <f t="shared" si="4"/>
        <v>0</v>
      </c>
      <c r="O15" s="46"/>
      <c r="P15" s="46">
        <f t="shared" si="6"/>
        <v>0</v>
      </c>
      <c r="Q15" s="46">
        <v>0.35</v>
      </c>
      <c r="R15" s="46">
        <f t="shared" si="7"/>
        <v>4048.17</v>
      </c>
      <c r="S15" s="46"/>
      <c r="T15" s="46"/>
      <c r="U15" s="46">
        <f t="shared" si="8"/>
        <v>19084.230000000003</v>
      </c>
      <c r="V15" s="46">
        <v>0</v>
      </c>
      <c r="W15" s="45">
        <v>80</v>
      </c>
      <c r="X15" s="46">
        <f t="shared" si="9"/>
        <v>15267.384000000004</v>
      </c>
      <c r="Y15" s="45">
        <v>80</v>
      </c>
      <c r="Z15" s="46">
        <f t="shared" si="10"/>
        <v>15267.384000000004</v>
      </c>
      <c r="AA15" s="46">
        <f t="shared" si="11"/>
        <v>49618.998000000007</v>
      </c>
      <c r="AB15" s="46">
        <f t="shared" si="5"/>
        <v>30072.120000000003</v>
      </c>
      <c r="AC15" s="46">
        <f t="shared" si="12"/>
        <v>625500.09600000002</v>
      </c>
    </row>
    <row r="16" spans="1:29" ht="15" x14ac:dyDescent="0.25">
      <c r="A16" s="47" t="s">
        <v>518</v>
      </c>
      <c r="B16" s="48">
        <v>1</v>
      </c>
      <c r="C16" s="49">
        <v>12504</v>
      </c>
      <c r="D16" s="46">
        <f t="shared" si="0"/>
        <v>12504</v>
      </c>
      <c r="E16" s="45">
        <v>0.4</v>
      </c>
      <c r="F16" s="46">
        <f t="shared" si="1"/>
        <v>5001.6000000000004</v>
      </c>
      <c r="G16" s="48"/>
      <c r="H16" s="46">
        <f t="shared" si="2"/>
        <v>0</v>
      </c>
      <c r="I16" s="45"/>
      <c r="J16" s="46">
        <f t="shared" si="3"/>
        <v>0</v>
      </c>
      <c r="K16" s="46">
        <v>0.1</v>
      </c>
      <c r="L16" s="46">
        <f t="shared" si="13"/>
        <v>1250.4000000000001</v>
      </c>
      <c r="M16" s="46"/>
      <c r="N16" s="46">
        <f t="shared" si="4"/>
        <v>0</v>
      </c>
      <c r="O16" s="46"/>
      <c r="P16" s="46">
        <f t="shared" si="6"/>
        <v>0</v>
      </c>
      <c r="Q16" s="46">
        <v>0.35</v>
      </c>
      <c r="R16" s="46">
        <f t="shared" si="7"/>
        <v>4376.3999999999996</v>
      </c>
      <c r="S16" s="46"/>
      <c r="T16" s="46"/>
      <c r="U16" s="46">
        <f t="shared" si="8"/>
        <v>23132.400000000001</v>
      </c>
      <c r="V16" s="46">
        <v>0</v>
      </c>
      <c r="W16" s="45">
        <v>80</v>
      </c>
      <c r="X16" s="46">
        <f t="shared" si="9"/>
        <v>18505.919999999998</v>
      </c>
      <c r="Y16" s="45">
        <v>80</v>
      </c>
      <c r="Z16" s="46">
        <f t="shared" si="10"/>
        <v>18505.919999999998</v>
      </c>
      <c r="AA16" s="46">
        <f t="shared" si="11"/>
        <v>60144.24</v>
      </c>
      <c r="AB16" s="46">
        <f t="shared" si="5"/>
        <v>32510.400000000001</v>
      </c>
      <c r="AC16" s="46">
        <f t="shared" si="12"/>
        <v>754241.28</v>
      </c>
    </row>
    <row r="17" spans="1:29" ht="15" x14ac:dyDescent="0.25">
      <c r="A17" s="47" t="s">
        <v>519</v>
      </c>
      <c r="B17" s="48">
        <v>1</v>
      </c>
      <c r="C17" s="49">
        <v>13129.2</v>
      </c>
      <c r="D17" s="46">
        <f t="shared" si="0"/>
        <v>13129.2</v>
      </c>
      <c r="E17" s="45">
        <v>0.4</v>
      </c>
      <c r="F17" s="46">
        <f t="shared" si="1"/>
        <v>5251.68</v>
      </c>
      <c r="G17" s="48"/>
      <c r="H17" s="46">
        <f t="shared" si="2"/>
        <v>0</v>
      </c>
      <c r="I17" s="45"/>
      <c r="J17" s="46">
        <f t="shared" si="3"/>
        <v>0</v>
      </c>
      <c r="K17" s="46"/>
      <c r="L17" s="46">
        <f t="shared" si="13"/>
        <v>0</v>
      </c>
      <c r="M17" s="46">
        <v>1500</v>
      </c>
      <c r="N17" s="46">
        <f>M17</f>
        <v>1500</v>
      </c>
      <c r="O17" s="46"/>
      <c r="P17" s="46">
        <f t="shared" si="6"/>
        <v>0</v>
      </c>
      <c r="Q17" s="46">
        <v>0.35</v>
      </c>
      <c r="R17" s="46">
        <f t="shared" si="7"/>
        <v>4595.22</v>
      </c>
      <c r="S17" s="46"/>
      <c r="T17" s="46"/>
      <c r="U17" s="46">
        <f t="shared" si="8"/>
        <v>24476.100000000002</v>
      </c>
      <c r="V17" s="46">
        <v>0</v>
      </c>
      <c r="W17" s="45">
        <v>80</v>
      </c>
      <c r="X17" s="46">
        <f t="shared" si="9"/>
        <v>19580.88</v>
      </c>
      <c r="Y17" s="45">
        <v>80</v>
      </c>
      <c r="Z17" s="46">
        <f t="shared" si="10"/>
        <v>19580.88</v>
      </c>
      <c r="AA17" s="46">
        <f>D17+F17+H17+J17+X17+Z17+L17+N17+T17+P17+R17+V17</f>
        <v>63637.86</v>
      </c>
      <c r="AB17" s="46">
        <f t="shared" si="5"/>
        <v>34135.920000000006</v>
      </c>
      <c r="AC17" s="46">
        <f t="shared" si="12"/>
        <v>797790.24000000011</v>
      </c>
    </row>
    <row r="18" spans="1:29" ht="15" x14ac:dyDescent="0.25">
      <c r="A18" s="47" t="s">
        <v>519</v>
      </c>
      <c r="B18" s="48">
        <v>1</v>
      </c>
      <c r="C18" s="49">
        <v>13129.2</v>
      </c>
      <c r="D18" s="46">
        <f t="shared" si="0"/>
        <v>13129.2</v>
      </c>
      <c r="E18" s="45">
        <v>0.4</v>
      </c>
      <c r="F18" s="46">
        <f t="shared" si="1"/>
        <v>5251.68</v>
      </c>
      <c r="G18" s="48"/>
      <c r="H18" s="46">
        <f t="shared" si="2"/>
        <v>0</v>
      </c>
      <c r="I18" s="45"/>
      <c r="J18" s="46">
        <f t="shared" si="3"/>
        <v>0</v>
      </c>
      <c r="K18" s="46"/>
      <c r="L18" s="46">
        <f t="shared" si="13"/>
        <v>0</v>
      </c>
      <c r="M18" s="46">
        <v>1500</v>
      </c>
      <c r="N18" s="46">
        <f t="shared" ref="N18:N38" si="14">M18</f>
        <v>1500</v>
      </c>
      <c r="O18" s="46"/>
      <c r="P18" s="46">
        <f t="shared" si="6"/>
        <v>0</v>
      </c>
      <c r="Q18" s="46">
        <v>0.35</v>
      </c>
      <c r="R18" s="46">
        <f t="shared" si="7"/>
        <v>4595.22</v>
      </c>
      <c r="S18" s="46"/>
      <c r="T18" s="46"/>
      <c r="U18" s="46">
        <f t="shared" si="8"/>
        <v>24476.100000000002</v>
      </c>
      <c r="V18" s="46">
        <v>0</v>
      </c>
      <c r="W18" s="45">
        <v>80</v>
      </c>
      <c r="X18" s="46">
        <f t="shared" si="9"/>
        <v>19580.88</v>
      </c>
      <c r="Y18" s="45">
        <v>80</v>
      </c>
      <c r="Z18" s="46">
        <f t="shared" si="10"/>
        <v>19580.88</v>
      </c>
      <c r="AA18" s="46">
        <f t="shared" si="11"/>
        <v>63637.86</v>
      </c>
      <c r="AB18" s="46">
        <f t="shared" si="5"/>
        <v>34135.920000000006</v>
      </c>
      <c r="AC18" s="46">
        <f t="shared" si="12"/>
        <v>797790.24000000011</v>
      </c>
    </row>
    <row r="19" spans="1:29" ht="15" x14ac:dyDescent="0.25">
      <c r="A19" s="47" t="s">
        <v>519</v>
      </c>
      <c r="B19" s="48">
        <v>1</v>
      </c>
      <c r="C19" s="49">
        <v>13129.2</v>
      </c>
      <c r="D19" s="46">
        <f t="shared" si="0"/>
        <v>13129.2</v>
      </c>
      <c r="E19" s="45">
        <v>0.2</v>
      </c>
      <c r="F19" s="46">
        <f t="shared" si="1"/>
        <v>2625.84</v>
      </c>
      <c r="G19" s="48"/>
      <c r="H19" s="46">
        <f t="shared" si="2"/>
        <v>0</v>
      </c>
      <c r="I19" s="45"/>
      <c r="J19" s="46">
        <f t="shared" si="3"/>
        <v>0</v>
      </c>
      <c r="K19" s="46"/>
      <c r="L19" s="46">
        <f t="shared" si="13"/>
        <v>0</v>
      </c>
      <c r="M19" s="46">
        <v>1500</v>
      </c>
      <c r="N19" s="46">
        <f t="shared" si="14"/>
        <v>1500</v>
      </c>
      <c r="O19" s="46"/>
      <c r="P19" s="46">
        <f t="shared" si="6"/>
        <v>0</v>
      </c>
      <c r="Q19" s="46">
        <v>0.35</v>
      </c>
      <c r="R19" s="46">
        <f t="shared" si="7"/>
        <v>4595.22</v>
      </c>
      <c r="S19" s="46"/>
      <c r="T19" s="46"/>
      <c r="U19" s="46">
        <f t="shared" si="8"/>
        <v>21850.260000000002</v>
      </c>
      <c r="V19" s="46">
        <v>0</v>
      </c>
      <c r="W19" s="45">
        <v>80</v>
      </c>
      <c r="X19" s="46">
        <f t="shared" si="9"/>
        <v>17480.208000000002</v>
      </c>
      <c r="Y19" s="45">
        <v>80</v>
      </c>
      <c r="Z19" s="46">
        <f t="shared" si="10"/>
        <v>17480.208000000002</v>
      </c>
      <c r="AA19" s="46">
        <f t="shared" si="11"/>
        <v>56810.676000000007</v>
      </c>
      <c r="AB19" s="46">
        <f t="shared" si="5"/>
        <v>34135.920000000006</v>
      </c>
      <c r="AC19" s="46">
        <f t="shared" si="12"/>
        <v>715864.03200000012</v>
      </c>
    </row>
    <row r="20" spans="1:29" ht="15" x14ac:dyDescent="0.25">
      <c r="A20" s="47" t="s">
        <v>519</v>
      </c>
      <c r="B20" s="48">
        <v>1</v>
      </c>
      <c r="C20" s="49">
        <v>13129.2</v>
      </c>
      <c r="D20" s="46">
        <f t="shared" si="0"/>
        <v>13129.2</v>
      </c>
      <c r="E20" s="45">
        <v>0.4</v>
      </c>
      <c r="F20" s="46">
        <f t="shared" si="1"/>
        <v>5251.68</v>
      </c>
      <c r="G20" s="48"/>
      <c r="H20" s="46">
        <f t="shared" si="2"/>
        <v>0</v>
      </c>
      <c r="I20" s="45"/>
      <c r="J20" s="46">
        <f t="shared" si="3"/>
        <v>0</v>
      </c>
      <c r="K20" s="46"/>
      <c r="L20" s="46">
        <f t="shared" si="13"/>
        <v>0</v>
      </c>
      <c r="M20" s="46">
        <v>1500</v>
      </c>
      <c r="N20" s="46">
        <f t="shared" si="14"/>
        <v>1500</v>
      </c>
      <c r="O20" s="46"/>
      <c r="P20" s="46">
        <f t="shared" si="6"/>
        <v>0</v>
      </c>
      <c r="Q20" s="46">
        <v>0.35</v>
      </c>
      <c r="R20" s="46">
        <f t="shared" si="7"/>
        <v>4595.22</v>
      </c>
      <c r="S20" s="46"/>
      <c r="T20" s="46"/>
      <c r="U20" s="46">
        <f t="shared" si="8"/>
        <v>24476.100000000002</v>
      </c>
      <c r="V20" s="46">
        <v>0</v>
      </c>
      <c r="W20" s="45">
        <v>80</v>
      </c>
      <c r="X20" s="46">
        <f t="shared" si="9"/>
        <v>19580.88</v>
      </c>
      <c r="Y20" s="45">
        <v>80</v>
      </c>
      <c r="Z20" s="46">
        <f t="shared" si="10"/>
        <v>19580.88</v>
      </c>
      <c r="AA20" s="46">
        <f t="shared" si="11"/>
        <v>63637.86</v>
      </c>
      <c r="AB20" s="46">
        <f t="shared" si="5"/>
        <v>34135.920000000006</v>
      </c>
      <c r="AC20" s="46">
        <f t="shared" si="12"/>
        <v>797790.24000000011</v>
      </c>
    </row>
    <row r="21" spans="1:29" ht="15" x14ac:dyDescent="0.25">
      <c r="A21" s="47" t="s">
        <v>519</v>
      </c>
      <c r="B21" s="48">
        <v>1</v>
      </c>
      <c r="C21" s="49">
        <v>13129.2</v>
      </c>
      <c r="D21" s="46">
        <f t="shared" si="0"/>
        <v>13129.2</v>
      </c>
      <c r="E21" s="45">
        <v>0.4</v>
      </c>
      <c r="F21" s="46">
        <f t="shared" si="1"/>
        <v>5251.68</v>
      </c>
      <c r="G21" s="48"/>
      <c r="H21" s="46">
        <f t="shared" si="2"/>
        <v>0</v>
      </c>
      <c r="I21" s="45"/>
      <c r="J21" s="46">
        <f t="shared" si="3"/>
        <v>0</v>
      </c>
      <c r="K21" s="46">
        <v>0.1</v>
      </c>
      <c r="L21" s="46">
        <f t="shared" si="13"/>
        <v>1312.92</v>
      </c>
      <c r="M21" s="46">
        <v>1500</v>
      </c>
      <c r="N21" s="46">
        <f t="shared" si="14"/>
        <v>1500</v>
      </c>
      <c r="O21" s="46">
        <v>0.15</v>
      </c>
      <c r="P21" s="46">
        <f t="shared" si="6"/>
        <v>1969.38</v>
      </c>
      <c r="Q21" s="46">
        <v>0.35</v>
      </c>
      <c r="R21" s="46">
        <f t="shared" si="7"/>
        <v>4595.22</v>
      </c>
      <c r="S21" s="46"/>
      <c r="T21" s="46"/>
      <c r="U21" s="46">
        <f t="shared" si="8"/>
        <v>27758.400000000005</v>
      </c>
      <c r="V21" s="46">
        <v>0</v>
      </c>
      <c r="W21" s="45">
        <v>80</v>
      </c>
      <c r="X21" s="46">
        <f t="shared" si="9"/>
        <v>22206.720000000005</v>
      </c>
      <c r="Y21" s="45">
        <v>80</v>
      </c>
      <c r="Z21" s="46">
        <f t="shared" si="10"/>
        <v>22206.720000000005</v>
      </c>
      <c r="AA21" s="46">
        <f t="shared" si="11"/>
        <v>72171.840000000011</v>
      </c>
      <c r="AB21" s="46">
        <f t="shared" si="5"/>
        <v>34135.920000000006</v>
      </c>
      <c r="AC21" s="46">
        <f t="shared" si="12"/>
        <v>900198.00000000012</v>
      </c>
    </row>
    <row r="22" spans="1:29" ht="15" x14ac:dyDescent="0.25">
      <c r="A22" s="47" t="s">
        <v>519</v>
      </c>
      <c r="B22" s="48">
        <v>1</v>
      </c>
      <c r="C22" s="49">
        <v>13129.2</v>
      </c>
      <c r="D22" s="46">
        <f t="shared" si="0"/>
        <v>13129.2</v>
      </c>
      <c r="E22" s="45">
        <v>0.3</v>
      </c>
      <c r="F22" s="46">
        <f t="shared" si="1"/>
        <v>3938.76</v>
      </c>
      <c r="G22" s="48"/>
      <c r="H22" s="46">
        <f t="shared" si="2"/>
        <v>0</v>
      </c>
      <c r="I22" s="45"/>
      <c r="J22" s="46">
        <f t="shared" si="3"/>
        <v>0</v>
      </c>
      <c r="K22" s="46"/>
      <c r="L22" s="46">
        <f t="shared" si="13"/>
        <v>0</v>
      </c>
      <c r="M22" s="46">
        <v>1500</v>
      </c>
      <c r="N22" s="46">
        <f t="shared" si="14"/>
        <v>1500</v>
      </c>
      <c r="O22" s="46"/>
      <c r="P22" s="46">
        <f t="shared" si="6"/>
        <v>0</v>
      </c>
      <c r="Q22" s="46">
        <v>0.35</v>
      </c>
      <c r="R22" s="46">
        <f t="shared" si="7"/>
        <v>4595.22</v>
      </c>
      <c r="S22" s="46"/>
      <c r="T22" s="46"/>
      <c r="U22" s="46">
        <f t="shared" si="8"/>
        <v>23163.18</v>
      </c>
      <c r="V22" s="46">
        <v>0</v>
      </c>
      <c r="W22" s="45">
        <v>80</v>
      </c>
      <c r="X22" s="46">
        <f t="shared" si="9"/>
        <v>18530.543999999998</v>
      </c>
      <c r="Y22" s="45">
        <v>80</v>
      </c>
      <c r="Z22" s="46">
        <f t="shared" si="10"/>
        <v>18530.543999999998</v>
      </c>
      <c r="AA22" s="46">
        <f t="shared" si="11"/>
        <v>60224.267999999996</v>
      </c>
      <c r="AB22" s="46">
        <f t="shared" si="5"/>
        <v>34135.920000000006</v>
      </c>
      <c r="AC22" s="46">
        <f t="shared" si="12"/>
        <v>756827.13600000006</v>
      </c>
    </row>
    <row r="23" spans="1:29" ht="15" x14ac:dyDescent="0.25">
      <c r="A23" s="47" t="s">
        <v>519</v>
      </c>
      <c r="B23" s="48">
        <v>1</v>
      </c>
      <c r="C23" s="49">
        <v>13129.2</v>
      </c>
      <c r="D23" s="46">
        <f t="shared" si="0"/>
        <v>13129.2</v>
      </c>
      <c r="E23" s="45"/>
      <c r="F23" s="46">
        <f t="shared" si="1"/>
        <v>0</v>
      </c>
      <c r="G23" s="48">
        <v>0.3</v>
      </c>
      <c r="H23" s="46">
        <f t="shared" si="2"/>
        <v>3938.76</v>
      </c>
      <c r="I23" s="45"/>
      <c r="J23" s="46">
        <f t="shared" si="3"/>
        <v>0</v>
      </c>
      <c r="K23" s="46"/>
      <c r="L23" s="46">
        <f t="shared" si="13"/>
        <v>0</v>
      </c>
      <c r="M23" s="46">
        <v>1500</v>
      </c>
      <c r="N23" s="46">
        <f t="shared" si="14"/>
        <v>1500</v>
      </c>
      <c r="O23" s="46"/>
      <c r="P23" s="46">
        <f t="shared" si="6"/>
        <v>0</v>
      </c>
      <c r="Q23" s="46">
        <v>0.35</v>
      </c>
      <c r="R23" s="46">
        <f t="shared" si="7"/>
        <v>4595.22</v>
      </c>
      <c r="S23" s="46"/>
      <c r="T23" s="46"/>
      <c r="U23" s="46">
        <f t="shared" si="8"/>
        <v>23163.18</v>
      </c>
      <c r="V23" s="46">
        <v>0</v>
      </c>
      <c r="W23" s="45">
        <v>80</v>
      </c>
      <c r="X23" s="46">
        <f t="shared" si="9"/>
        <v>18530.543999999998</v>
      </c>
      <c r="Y23" s="45">
        <v>80</v>
      </c>
      <c r="Z23" s="46">
        <f t="shared" si="10"/>
        <v>18530.543999999998</v>
      </c>
      <c r="AA23" s="46">
        <f t="shared" si="11"/>
        <v>60224.267999999996</v>
      </c>
      <c r="AB23" s="46">
        <f t="shared" si="5"/>
        <v>34135.920000000006</v>
      </c>
      <c r="AC23" s="46">
        <f t="shared" si="12"/>
        <v>756827.13600000006</v>
      </c>
    </row>
    <row r="24" spans="1:29" ht="15" x14ac:dyDescent="0.25">
      <c r="A24" s="47" t="s">
        <v>519</v>
      </c>
      <c r="B24" s="48">
        <v>1</v>
      </c>
      <c r="C24" s="49">
        <v>13129.2</v>
      </c>
      <c r="D24" s="46">
        <f t="shared" si="0"/>
        <v>13129.2</v>
      </c>
      <c r="E24" s="45"/>
      <c r="F24" s="46">
        <f t="shared" si="1"/>
        <v>0</v>
      </c>
      <c r="G24" s="48">
        <v>0.3</v>
      </c>
      <c r="H24" s="46">
        <f t="shared" si="2"/>
        <v>3938.76</v>
      </c>
      <c r="I24" s="45"/>
      <c r="J24" s="46">
        <f t="shared" si="3"/>
        <v>0</v>
      </c>
      <c r="K24" s="46"/>
      <c r="L24" s="46">
        <f t="shared" si="13"/>
        <v>0</v>
      </c>
      <c r="M24" s="46">
        <v>1500</v>
      </c>
      <c r="N24" s="46">
        <f t="shared" si="14"/>
        <v>1500</v>
      </c>
      <c r="O24" s="46"/>
      <c r="P24" s="46">
        <f t="shared" si="6"/>
        <v>0</v>
      </c>
      <c r="Q24" s="46">
        <v>0.35</v>
      </c>
      <c r="R24" s="46">
        <f t="shared" si="7"/>
        <v>4595.22</v>
      </c>
      <c r="S24" s="46"/>
      <c r="T24" s="46"/>
      <c r="U24" s="46">
        <f t="shared" si="8"/>
        <v>23163.18</v>
      </c>
      <c r="V24" s="46">
        <v>0</v>
      </c>
      <c r="W24" s="45">
        <v>80</v>
      </c>
      <c r="X24" s="46">
        <f t="shared" si="9"/>
        <v>18530.543999999998</v>
      </c>
      <c r="Y24" s="45">
        <v>80</v>
      </c>
      <c r="Z24" s="46">
        <f t="shared" si="10"/>
        <v>18530.543999999998</v>
      </c>
      <c r="AA24" s="46">
        <f t="shared" si="11"/>
        <v>60224.267999999996</v>
      </c>
      <c r="AB24" s="46">
        <f t="shared" si="5"/>
        <v>34135.920000000006</v>
      </c>
      <c r="AC24" s="46">
        <f t="shared" si="12"/>
        <v>756827.13600000006</v>
      </c>
    </row>
    <row r="25" spans="1:29" ht="15" x14ac:dyDescent="0.25">
      <c r="A25" s="47" t="s">
        <v>519</v>
      </c>
      <c r="B25" s="48">
        <v>1</v>
      </c>
      <c r="C25" s="49">
        <v>13129.2</v>
      </c>
      <c r="D25" s="46">
        <f t="shared" si="0"/>
        <v>13129.2</v>
      </c>
      <c r="E25" s="45">
        <v>0.2</v>
      </c>
      <c r="F25" s="46">
        <f t="shared" si="1"/>
        <v>2625.84</v>
      </c>
      <c r="G25" s="48"/>
      <c r="H25" s="46">
        <f t="shared" si="2"/>
        <v>0</v>
      </c>
      <c r="I25" s="45"/>
      <c r="J25" s="46">
        <f t="shared" si="3"/>
        <v>0</v>
      </c>
      <c r="K25" s="46"/>
      <c r="L25" s="46">
        <f t="shared" si="13"/>
        <v>0</v>
      </c>
      <c r="M25" s="46">
        <v>1500</v>
      </c>
      <c r="N25" s="46">
        <f t="shared" si="14"/>
        <v>1500</v>
      </c>
      <c r="O25" s="46"/>
      <c r="P25" s="46">
        <f t="shared" si="6"/>
        <v>0</v>
      </c>
      <c r="Q25" s="46">
        <v>0.35</v>
      </c>
      <c r="R25" s="46">
        <f t="shared" si="7"/>
        <v>4595.22</v>
      </c>
      <c r="S25" s="46"/>
      <c r="T25" s="46"/>
      <c r="U25" s="46">
        <f t="shared" si="8"/>
        <v>21850.260000000002</v>
      </c>
      <c r="V25" s="46">
        <v>0</v>
      </c>
      <c r="W25" s="45">
        <v>80</v>
      </c>
      <c r="X25" s="46">
        <f t="shared" si="9"/>
        <v>17480.208000000002</v>
      </c>
      <c r="Y25" s="45">
        <v>80</v>
      </c>
      <c r="Z25" s="46">
        <f t="shared" si="10"/>
        <v>17480.208000000002</v>
      </c>
      <c r="AA25" s="46">
        <f t="shared" si="11"/>
        <v>56810.676000000007</v>
      </c>
      <c r="AB25" s="46">
        <f t="shared" si="5"/>
        <v>34135.920000000006</v>
      </c>
      <c r="AC25" s="46">
        <f t="shared" si="12"/>
        <v>715864.03200000012</v>
      </c>
    </row>
    <row r="26" spans="1:29" ht="15" x14ac:dyDescent="0.25">
      <c r="A26" s="47" t="s">
        <v>519</v>
      </c>
      <c r="B26" s="48">
        <v>1</v>
      </c>
      <c r="C26" s="49">
        <v>13129.2</v>
      </c>
      <c r="D26" s="46">
        <f t="shared" si="0"/>
        <v>13129.2</v>
      </c>
      <c r="E26" s="45">
        <v>0.4</v>
      </c>
      <c r="F26" s="46">
        <f t="shared" si="1"/>
        <v>5251.68</v>
      </c>
      <c r="G26" s="48"/>
      <c r="H26" s="46">
        <f t="shared" si="2"/>
        <v>0</v>
      </c>
      <c r="I26" s="45"/>
      <c r="J26" s="46">
        <f t="shared" si="3"/>
        <v>0</v>
      </c>
      <c r="K26" s="46"/>
      <c r="L26" s="46">
        <f t="shared" si="13"/>
        <v>0</v>
      </c>
      <c r="M26" s="46">
        <v>1500</v>
      </c>
      <c r="N26" s="46">
        <f t="shared" si="14"/>
        <v>1500</v>
      </c>
      <c r="O26" s="46"/>
      <c r="P26" s="46">
        <f t="shared" si="6"/>
        <v>0</v>
      </c>
      <c r="Q26" s="46">
        <v>0.35</v>
      </c>
      <c r="R26" s="46">
        <f t="shared" si="7"/>
        <v>4595.22</v>
      </c>
      <c r="S26" s="46"/>
      <c r="T26" s="46"/>
      <c r="U26" s="46">
        <f t="shared" si="8"/>
        <v>24476.100000000002</v>
      </c>
      <c r="V26" s="46">
        <v>0</v>
      </c>
      <c r="W26" s="45">
        <v>80</v>
      </c>
      <c r="X26" s="46">
        <f t="shared" si="9"/>
        <v>19580.88</v>
      </c>
      <c r="Y26" s="45">
        <v>80</v>
      </c>
      <c r="Z26" s="46">
        <f t="shared" si="10"/>
        <v>19580.88</v>
      </c>
      <c r="AA26" s="46">
        <f t="shared" si="11"/>
        <v>63637.86</v>
      </c>
      <c r="AB26" s="46">
        <f t="shared" si="5"/>
        <v>34135.920000000006</v>
      </c>
      <c r="AC26" s="46">
        <f t="shared" si="12"/>
        <v>797790.24000000011</v>
      </c>
    </row>
    <row r="27" spans="1:29" ht="15" x14ac:dyDescent="0.25">
      <c r="A27" s="47" t="s">
        <v>519</v>
      </c>
      <c r="B27" s="48">
        <v>1</v>
      </c>
      <c r="C27" s="49">
        <v>13129.2</v>
      </c>
      <c r="D27" s="46">
        <f t="shared" si="0"/>
        <v>13129.2</v>
      </c>
      <c r="E27" s="45">
        <v>0.2</v>
      </c>
      <c r="F27" s="46">
        <f t="shared" si="1"/>
        <v>2625.84</v>
      </c>
      <c r="G27" s="48"/>
      <c r="H27" s="46">
        <f t="shared" si="2"/>
        <v>0</v>
      </c>
      <c r="I27" s="45"/>
      <c r="J27" s="46">
        <f t="shared" si="3"/>
        <v>0</v>
      </c>
      <c r="K27" s="46"/>
      <c r="L27" s="46">
        <f t="shared" si="13"/>
        <v>0</v>
      </c>
      <c r="M27" s="46">
        <v>1500</v>
      </c>
      <c r="N27" s="46">
        <f t="shared" si="14"/>
        <v>1500</v>
      </c>
      <c r="O27" s="46"/>
      <c r="P27" s="46">
        <f t="shared" si="6"/>
        <v>0</v>
      </c>
      <c r="Q27" s="46">
        <v>0.35</v>
      </c>
      <c r="R27" s="46">
        <f t="shared" si="7"/>
        <v>4595.22</v>
      </c>
      <c r="S27" s="46"/>
      <c r="T27" s="46"/>
      <c r="U27" s="46">
        <f t="shared" si="8"/>
        <v>21850.260000000002</v>
      </c>
      <c r="V27" s="46">
        <v>0</v>
      </c>
      <c r="W27" s="45">
        <v>80</v>
      </c>
      <c r="X27" s="46">
        <f t="shared" si="9"/>
        <v>17480.208000000002</v>
      </c>
      <c r="Y27" s="45">
        <v>80</v>
      </c>
      <c r="Z27" s="46">
        <f t="shared" si="10"/>
        <v>17480.208000000002</v>
      </c>
      <c r="AA27" s="46">
        <f t="shared" si="11"/>
        <v>56810.676000000007</v>
      </c>
      <c r="AB27" s="46">
        <f t="shared" si="5"/>
        <v>34135.920000000006</v>
      </c>
      <c r="AC27" s="46">
        <f t="shared" si="12"/>
        <v>715864.03200000012</v>
      </c>
    </row>
    <row r="28" spans="1:29" ht="15" x14ac:dyDescent="0.25">
      <c r="A28" s="47" t="s">
        <v>519</v>
      </c>
      <c r="B28" s="48">
        <v>1</v>
      </c>
      <c r="C28" s="49">
        <v>13129.2</v>
      </c>
      <c r="D28" s="46">
        <f t="shared" si="0"/>
        <v>13129.2</v>
      </c>
      <c r="E28" s="45">
        <v>0</v>
      </c>
      <c r="F28" s="46">
        <f t="shared" si="1"/>
        <v>0</v>
      </c>
      <c r="G28" s="48">
        <v>0.4</v>
      </c>
      <c r="H28" s="46">
        <f t="shared" si="2"/>
        <v>5251.68</v>
      </c>
      <c r="I28" s="48"/>
      <c r="J28" s="46">
        <f t="shared" si="3"/>
        <v>0</v>
      </c>
      <c r="K28" s="46"/>
      <c r="L28" s="46">
        <f t="shared" si="13"/>
        <v>0</v>
      </c>
      <c r="M28" s="46">
        <v>1500</v>
      </c>
      <c r="N28" s="46">
        <f t="shared" si="14"/>
        <v>1500</v>
      </c>
      <c r="O28" s="46"/>
      <c r="P28" s="46">
        <f t="shared" si="6"/>
        <v>0</v>
      </c>
      <c r="Q28" s="46">
        <v>0.35</v>
      </c>
      <c r="R28" s="46">
        <f t="shared" si="7"/>
        <v>4595.22</v>
      </c>
      <c r="S28" s="46"/>
      <c r="T28" s="46"/>
      <c r="U28" s="46">
        <f t="shared" si="8"/>
        <v>24476.100000000002</v>
      </c>
      <c r="V28" s="46">
        <v>0</v>
      </c>
      <c r="W28" s="45">
        <v>80</v>
      </c>
      <c r="X28" s="46">
        <f t="shared" si="9"/>
        <v>19580.88</v>
      </c>
      <c r="Y28" s="45">
        <v>80</v>
      </c>
      <c r="Z28" s="46">
        <f t="shared" si="10"/>
        <v>19580.88</v>
      </c>
      <c r="AA28" s="46">
        <f t="shared" si="11"/>
        <v>63637.86</v>
      </c>
      <c r="AB28" s="46">
        <f t="shared" si="5"/>
        <v>34135.920000000006</v>
      </c>
      <c r="AC28" s="46">
        <f t="shared" si="12"/>
        <v>797790.24000000011</v>
      </c>
    </row>
    <row r="29" spans="1:29" ht="15" x14ac:dyDescent="0.25">
      <c r="A29" s="47" t="s">
        <v>519</v>
      </c>
      <c r="B29" s="48">
        <v>1</v>
      </c>
      <c r="C29" s="49">
        <v>13129.2</v>
      </c>
      <c r="D29" s="46">
        <f t="shared" si="0"/>
        <v>13129.2</v>
      </c>
      <c r="E29" s="45">
        <v>0.4</v>
      </c>
      <c r="F29" s="46">
        <f t="shared" si="1"/>
        <v>5251.68</v>
      </c>
      <c r="G29" s="48"/>
      <c r="H29" s="46">
        <f t="shared" si="2"/>
        <v>0</v>
      </c>
      <c r="I29" s="48"/>
      <c r="J29" s="46">
        <f t="shared" si="3"/>
        <v>0</v>
      </c>
      <c r="K29" s="46">
        <v>0.1</v>
      </c>
      <c r="L29" s="46">
        <f t="shared" si="13"/>
        <v>1312.92</v>
      </c>
      <c r="M29" s="46">
        <v>1500</v>
      </c>
      <c r="N29" s="46">
        <f t="shared" si="14"/>
        <v>1500</v>
      </c>
      <c r="O29" s="46">
        <v>0.15</v>
      </c>
      <c r="P29" s="46">
        <f t="shared" si="6"/>
        <v>1969.38</v>
      </c>
      <c r="Q29" s="46">
        <v>0.35</v>
      </c>
      <c r="R29" s="46">
        <f t="shared" si="7"/>
        <v>4595.22</v>
      </c>
      <c r="S29" s="46"/>
      <c r="T29" s="46"/>
      <c r="U29" s="46">
        <f t="shared" si="8"/>
        <v>27758.400000000005</v>
      </c>
      <c r="V29" s="46">
        <v>0</v>
      </c>
      <c r="W29" s="45">
        <v>80</v>
      </c>
      <c r="X29" s="46">
        <f t="shared" si="9"/>
        <v>22206.720000000005</v>
      </c>
      <c r="Y29" s="45">
        <v>80</v>
      </c>
      <c r="Z29" s="46">
        <f t="shared" si="10"/>
        <v>22206.720000000005</v>
      </c>
      <c r="AA29" s="46">
        <f t="shared" si="11"/>
        <v>72171.840000000011</v>
      </c>
      <c r="AB29" s="46">
        <f t="shared" si="5"/>
        <v>34135.920000000006</v>
      </c>
      <c r="AC29" s="46">
        <f t="shared" si="12"/>
        <v>900198.00000000012</v>
      </c>
    </row>
    <row r="30" spans="1:29" ht="15" x14ac:dyDescent="0.25">
      <c r="A30" s="47" t="s">
        <v>519</v>
      </c>
      <c r="B30" s="48">
        <v>1</v>
      </c>
      <c r="C30" s="49">
        <v>13129.2</v>
      </c>
      <c r="D30" s="46">
        <f t="shared" si="0"/>
        <v>13129.2</v>
      </c>
      <c r="E30" s="48">
        <v>0.2</v>
      </c>
      <c r="F30" s="46">
        <f t="shared" si="1"/>
        <v>2625.84</v>
      </c>
      <c r="G30" s="48"/>
      <c r="H30" s="46">
        <f t="shared" si="2"/>
        <v>0</v>
      </c>
      <c r="I30" s="48"/>
      <c r="J30" s="46">
        <f t="shared" si="3"/>
        <v>0</v>
      </c>
      <c r="K30" s="48">
        <v>0.1</v>
      </c>
      <c r="L30" s="46">
        <f t="shared" si="13"/>
        <v>1312.92</v>
      </c>
      <c r="M30" s="46">
        <v>1500</v>
      </c>
      <c r="N30" s="46">
        <f t="shared" si="14"/>
        <v>1500</v>
      </c>
      <c r="O30" s="46"/>
      <c r="P30" s="46">
        <f t="shared" si="6"/>
        <v>0</v>
      </c>
      <c r="Q30" s="46">
        <v>0.35</v>
      </c>
      <c r="R30" s="46">
        <f t="shared" si="7"/>
        <v>4595.22</v>
      </c>
      <c r="S30" s="48"/>
      <c r="T30" s="48"/>
      <c r="U30" s="46">
        <f t="shared" si="8"/>
        <v>23163.18</v>
      </c>
      <c r="V30" s="46">
        <v>0</v>
      </c>
      <c r="W30" s="45">
        <v>80</v>
      </c>
      <c r="X30" s="46">
        <f t="shared" si="9"/>
        <v>18530.543999999998</v>
      </c>
      <c r="Y30" s="45">
        <v>80</v>
      </c>
      <c r="Z30" s="46">
        <f t="shared" si="10"/>
        <v>18530.543999999998</v>
      </c>
      <c r="AA30" s="46">
        <f t="shared" si="11"/>
        <v>60224.267999999996</v>
      </c>
      <c r="AB30" s="46">
        <f t="shared" si="5"/>
        <v>34135.920000000006</v>
      </c>
      <c r="AC30" s="46">
        <f t="shared" si="12"/>
        <v>756827.13600000006</v>
      </c>
    </row>
    <row r="31" spans="1:29" ht="15" x14ac:dyDescent="0.25">
      <c r="A31" s="47" t="s">
        <v>519</v>
      </c>
      <c r="B31" s="48">
        <v>1</v>
      </c>
      <c r="C31" s="49">
        <v>13129.2</v>
      </c>
      <c r="D31" s="46">
        <f t="shared" si="0"/>
        <v>13129.2</v>
      </c>
      <c r="E31" s="45">
        <v>0.2</v>
      </c>
      <c r="F31" s="46">
        <f t="shared" si="1"/>
        <v>2625.84</v>
      </c>
      <c r="G31" s="48"/>
      <c r="H31" s="46">
        <f t="shared" si="2"/>
        <v>0</v>
      </c>
      <c r="I31" s="48"/>
      <c r="J31" s="46">
        <f t="shared" si="3"/>
        <v>0</v>
      </c>
      <c r="K31" s="46"/>
      <c r="L31" s="46">
        <f t="shared" si="13"/>
        <v>0</v>
      </c>
      <c r="M31" s="46">
        <v>1500</v>
      </c>
      <c r="N31" s="46">
        <f t="shared" si="14"/>
        <v>1500</v>
      </c>
      <c r="O31" s="46"/>
      <c r="P31" s="46">
        <f t="shared" si="6"/>
        <v>0</v>
      </c>
      <c r="Q31" s="46">
        <v>0.35</v>
      </c>
      <c r="R31" s="46">
        <f t="shared" si="7"/>
        <v>4595.22</v>
      </c>
      <c r="S31" s="46"/>
      <c r="T31" s="46"/>
      <c r="U31" s="46">
        <f t="shared" si="8"/>
        <v>21850.260000000002</v>
      </c>
      <c r="V31" s="46">
        <v>0</v>
      </c>
      <c r="W31" s="45">
        <v>80</v>
      </c>
      <c r="X31" s="46">
        <f t="shared" si="9"/>
        <v>17480.208000000002</v>
      </c>
      <c r="Y31" s="45">
        <v>80</v>
      </c>
      <c r="Z31" s="46">
        <f t="shared" si="10"/>
        <v>17480.208000000002</v>
      </c>
      <c r="AA31" s="46">
        <f t="shared" si="11"/>
        <v>56810.676000000007</v>
      </c>
      <c r="AB31" s="46">
        <f t="shared" si="5"/>
        <v>34135.920000000006</v>
      </c>
      <c r="AC31" s="46">
        <f t="shared" si="12"/>
        <v>715864.03200000012</v>
      </c>
    </row>
    <row r="32" spans="1:29" ht="15" x14ac:dyDescent="0.25">
      <c r="A32" s="47" t="s">
        <v>519</v>
      </c>
      <c r="B32" s="48">
        <v>1</v>
      </c>
      <c r="C32" s="49">
        <v>13129.2</v>
      </c>
      <c r="D32" s="46">
        <f t="shared" si="0"/>
        <v>13129.2</v>
      </c>
      <c r="E32" s="45">
        <v>0.2</v>
      </c>
      <c r="F32" s="46">
        <f t="shared" si="1"/>
        <v>2625.84</v>
      </c>
      <c r="G32" s="48"/>
      <c r="H32" s="46">
        <f t="shared" si="2"/>
        <v>0</v>
      </c>
      <c r="I32" s="48"/>
      <c r="J32" s="46">
        <f t="shared" si="3"/>
        <v>0</v>
      </c>
      <c r="K32" s="46">
        <v>0.1</v>
      </c>
      <c r="L32" s="46">
        <f t="shared" si="13"/>
        <v>1312.92</v>
      </c>
      <c r="M32" s="46">
        <v>1500</v>
      </c>
      <c r="N32" s="46">
        <f t="shared" si="14"/>
        <v>1500</v>
      </c>
      <c r="O32" s="46"/>
      <c r="P32" s="46">
        <f t="shared" si="6"/>
        <v>0</v>
      </c>
      <c r="Q32" s="46">
        <v>0.35</v>
      </c>
      <c r="R32" s="46">
        <f t="shared" si="7"/>
        <v>4595.22</v>
      </c>
      <c r="S32" s="46"/>
      <c r="T32" s="46"/>
      <c r="U32" s="46">
        <f t="shared" si="8"/>
        <v>23163.18</v>
      </c>
      <c r="V32" s="46">
        <v>0</v>
      </c>
      <c r="W32" s="45">
        <v>80</v>
      </c>
      <c r="X32" s="46">
        <f t="shared" si="9"/>
        <v>18530.543999999998</v>
      </c>
      <c r="Y32" s="45">
        <v>80</v>
      </c>
      <c r="Z32" s="46">
        <f t="shared" si="10"/>
        <v>18530.543999999998</v>
      </c>
      <c r="AA32" s="46">
        <f t="shared" si="11"/>
        <v>60224.267999999996</v>
      </c>
      <c r="AB32" s="46">
        <f t="shared" si="5"/>
        <v>34135.920000000006</v>
      </c>
      <c r="AC32" s="46">
        <f t="shared" si="12"/>
        <v>756827.13600000006</v>
      </c>
    </row>
    <row r="33" spans="1:29" ht="15" x14ac:dyDescent="0.25">
      <c r="A33" s="47" t="s">
        <v>519</v>
      </c>
      <c r="B33" s="48">
        <v>1</v>
      </c>
      <c r="C33" s="49">
        <v>13129.2</v>
      </c>
      <c r="D33" s="46">
        <f t="shared" si="0"/>
        <v>13129.2</v>
      </c>
      <c r="E33" s="45">
        <v>0.4</v>
      </c>
      <c r="F33" s="46">
        <f t="shared" si="1"/>
        <v>5251.68</v>
      </c>
      <c r="G33" s="48"/>
      <c r="H33" s="46">
        <f t="shared" si="2"/>
        <v>0</v>
      </c>
      <c r="I33" s="48"/>
      <c r="J33" s="46">
        <f t="shared" si="3"/>
        <v>0</v>
      </c>
      <c r="K33" s="46"/>
      <c r="L33" s="46">
        <f t="shared" si="13"/>
        <v>0</v>
      </c>
      <c r="M33" s="46">
        <v>1500</v>
      </c>
      <c r="N33" s="46">
        <f t="shared" si="14"/>
        <v>1500</v>
      </c>
      <c r="O33" s="46"/>
      <c r="P33" s="46">
        <f t="shared" si="6"/>
        <v>0</v>
      </c>
      <c r="Q33" s="46">
        <v>0.35</v>
      </c>
      <c r="R33" s="46">
        <f t="shared" si="7"/>
        <v>4595.22</v>
      </c>
      <c r="S33" s="46"/>
      <c r="T33" s="46"/>
      <c r="U33" s="46">
        <f t="shared" si="8"/>
        <v>24476.100000000002</v>
      </c>
      <c r="V33" s="46">
        <v>0</v>
      </c>
      <c r="W33" s="45">
        <v>80</v>
      </c>
      <c r="X33" s="46">
        <f t="shared" si="9"/>
        <v>19580.88</v>
      </c>
      <c r="Y33" s="45">
        <v>80</v>
      </c>
      <c r="Z33" s="46">
        <f t="shared" si="10"/>
        <v>19580.88</v>
      </c>
      <c r="AA33" s="46">
        <f t="shared" si="11"/>
        <v>63637.86</v>
      </c>
      <c r="AB33" s="46">
        <f t="shared" si="5"/>
        <v>34135.920000000006</v>
      </c>
      <c r="AC33" s="46">
        <f t="shared" si="12"/>
        <v>797790.24000000011</v>
      </c>
    </row>
    <row r="34" spans="1:29" ht="15" x14ac:dyDescent="0.25">
      <c r="A34" s="47" t="s">
        <v>519</v>
      </c>
      <c r="B34" s="48">
        <v>1</v>
      </c>
      <c r="C34" s="49">
        <v>13129.2</v>
      </c>
      <c r="D34" s="46">
        <f t="shared" si="0"/>
        <v>13129.2</v>
      </c>
      <c r="E34" s="45">
        <v>0.3</v>
      </c>
      <c r="F34" s="46">
        <f t="shared" si="1"/>
        <v>3938.76</v>
      </c>
      <c r="G34" s="48"/>
      <c r="H34" s="46">
        <f t="shared" si="2"/>
        <v>0</v>
      </c>
      <c r="I34" s="48"/>
      <c r="J34" s="46">
        <f t="shared" si="3"/>
        <v>0</v>
      </c>
      <c r="K34" s="46"/>
      <c r="L34" s="46">
        <f t="shared" si="13"/>
        <v>0</v>
      </c>
      <c r="M34" s="46">
        <v>1500</v>
      </c>
      <c r="N34" s="46">
        <f t="shared" si="14"/>
        <v>1500</v>
      </c>
      <c r="O34" s="46"/>
      <c r="P34" s="46">
        <f t="shared" si="6"/>
        <v>0</v>
      </c>
      <c r="Q34" s="46">
        <v>0.35</v>
      </c>
      <c r="R34" s="46">
        <f t="shared" si="7"/>
        <v>4595.22</v>
      </c>
      <c r="S34" s="46"/>
      <c r="T34" s="46"/>
      <c r="U34" s="46">
        <f t="shared" si="8"/>
        <v>23163.18</v>
      </c>
      <c r="V34" s="46">
        <v>0</v>
      </c>
      <c r="W34" s="45">
        <v>80</v>
      </c>
      <c r="X34" s="46">
        <f t="shared" si="9"/>
        <v>18530.543999999998</v>
      </c>
      <c r="Y34" s="45">
        <v>80</v>
      </c>
      <c r="Z34" s="46">
        <f t="shared" si="10"/>
        <v>18530.543999999998</v>
      </c>
      <c r="AA34" s="46">
        <f t="shared" si="11"/>
        <v>60224.267999999996</v>
      </c>
      <c r="AB34" s="46">
        <f t="shared" si="5"/>
        <v>34135.920000000006</v>
      </c>
      <c r="AC34" s="46">
        <f t="shared" si="12"/>
        <v>756827.13600000006</v>
      </c>
    </row>
    <row r="35" spans="1:29" ht="15" x14ac:dyDescent="0.25">
      <c r="A35" s="47" t="s">
        <v>519</v>
      </c>
      <c r="B35" s="48">
        <v>1</v>
      </c>
      <c r="C35" s="49">
        <v>13129.2</v>
      </c>
      <c r="D35" s="46">
        <f t="shared" si="0"/>
        <v>13129.2</v>
      </c>
      <c r="E35" s="45">
        <v>0.2</v>
      </c>
      <c r="F35" s="46">
        <f t="shared" si="1"/>
        <v>2625.84</v>
      </c>
      <c r="G35" s="48"/>
      <c r="H35" s="46">
        <f t="shared" si="2"/>
        <v>0</v>
      </c>
      <c r="I35" s="48"/>
      <c r="J35" s="46">
        <f t="shared" si="3"/>
        <v>0</v>
      </c>
      <c r="K35" s="46">
        <v>0.1</v>
      </c>
      <c r="L35" s="46">
        <f t="shared" si="13"/>
        <v>1312.92</v>
      </c>
      <c r="M35" s="46">
        <v>1500</v>
      </c>
      <c r="N35" s="46">
        <f t="shared" si="14"/>
        <v>1500</v>
      </c>
      <c r="O35" s="46"/>
      <c r="P35" s="46">
        <f t="shared" si="6"/>
        <v>0</v>
      </c>
      <c r="Q35" s="46">
        <v>0.35</v>
      </c>
      <c r="R35" s="46">
        <f t="shared" si="7"/>
        <v>4595.22</v>
      </c>
      <c r="S35" s="46"/>
      <c r="T35" s="46"/>
      <c r="U35" s="46">
        <f t="shared" si="8"/>
        <v>23163.18</v>
      </c>
      <c r="V35" s="46">
        <v>0</v>
      </c>
      <c r="W35" s="45">
        <v>80</v>
      </c>
      <c r="X35" s="46">
        <f t="shared" si="9"/>
        <v>18530.543999999998</v>
      </c>
      <c r="Y35" s="45">
        <v>80</v>
      </c>
      <c r="Z35" s="46">
        <f t="shared" si="10"/>
        <v>18530.543999999998</v>
      </c>
      <c r="AA35" s="46">
        <f t="shared" si="11"/>
        <v>60224.267999999996</v>
      </c>
      <c r="AB35" s="46">
        <f t="shared" si="5"/>
        <v>34135.920000000006</v>
      </c>
      <c r="AC35" s="46">
        <f t="shared" si="12"/>
        <v>756827.13600000006</v>
      </c>
    </row>
    <row r="36" spans="1:29" ht="15" x14ac:dyDescent="0.25">
      <c r="A36" s="47" t="s">
        <v>519</v>
      </c>
      <c r="B36" s="48">
        <v>1</v>
      </c>
      <c r="C36" s="49">
        <v>13129.2</v>
      </c>
      <c r="D36" s="46">
        <f t="shared" si="0"/>
        <v>13129.2</v>
      </c>
      <c r="E36" s="45">
        <v>0.2</v>
      </c>
      <c r="F36" s="46">
        <f t="shared" si="1"/>
        <v>2625.84</v>
      </c>
      <c r="G36" s="48"/>
      <c r="H36" s="46">
        <f t="shared" si="2"/>
        <v>0</v>
      </c>
      <c r="I36" s="48"/>
      <c r="J36" s="46">
        <f t="shared" si="3"/>
        <v>0</v>
      </c>
      <c r="K36" s="46"/>
      <c r="L36" s="46"/>
      <c r="M36" s="46">
        <v>1500</v>
      </c>
      <c r="N36" s="46">
        <f t="shared" si="14"/>
        <v>1500</v>
      </c>
      <c r="O36" s="46"/>
      <c r="P36" s="46">
        <f t="shared" si="6"/>
        <v>0</v>
      </c>
      <c r="Q36" s="46">
        <v>0.35</v>
      </c>
      <c r="R36" s="46">
        <f t="shared" si="7"/>
        <v>4595.22</v>
      </c>
      <c r="S36" s="46"/>
      <c r="T36" s="46"/>
      <c r="U36" s="46">
        <f t="shared" si="8"/>
        <v>21850.260000000002</v>
      </c>
      <c r="V36" s="46">
        <v>0</v>
      </c>
      <c r="W36" s="45">
        <v>80</v>
      </c>
      <c r="X36" s="46">
        <f t="shared" si="9"/>
        <v>17480.208000000002</v>
      </c>
      <c r="Y36" s="45">
        <v>80</v>
      </c>
      <c r="Z36" s="46">
        <f t="shared" si="10"/>
        <v>17480.208000000002</v>
      </c>
      <c r="AA36" s="46">
        <f t="shared" si="11"/>
        <v>56810.676000000007</v>
      </c>
      <c r="AB36" s="46">
        <f t="shared" si="5"/>
        <v>34135.920000000006</v>
      </c>
      <c r="AC36" s="46">
        <f t="shared" si="12"/>
        <v>715864.03200000012</v>
      </c>
    </row>
    <row r="37" spans="1:29" ht="15" x14ac:dyDescent="0.25">
      <c r="A37" s="47" t="s">
        <v>519</v>
      </c>
      <c r="B37" s="48">
        <v>1</v>
      </c>
      <c r="C37" s="49">
        <v>13129.2</v>
      </c>
      <c r="D37" s="46">
        <f t="shared" si="0"/>
        <v>13129.2</v>
      </c>
      <c r="E37" s="48">
        <v>0.3</v>
      </c>
      <c r="F37" s="46">
        <f t="shared" si="1"/>
        <v>3938.76</v>
      </c>
      <c r="G37" s="48"/>
      <c r="H37" s="46">
        <f t="shared" si="2"/>
        <v>0</v>
      </c>
      <c r="I37" s="48"/>
      <c r="J37" s="46">
        <f t="shared" si="3"/>
        <v>0</v>
      </c>
      <c r="K37" s="48"/>
      <c r="L37" s="46">
        <f t="shared" si="13"/>
        <v>0</v>
      </c>
      <c r="M37" s="46">
        <v>1500</v>
      </c>
      <c r="N37" s="46">
        <f t="shared" si="14"/>
        <v>1500</v>
      </c>
      <c r="O37" s="46"/>
      <c r="P37" s="46">
        <f t="shared" si="6"/>
        <v>0</v>
      </c>
      <c r="Q37" s="46">
        <v>0.35</v>
      </c>
      <c r="R37" s="46">
        <f t="shared" si="7"/>
        <v>4595.22</v>
      </c>
      <c r="S37" s="48"/>
      <c r="T37" s="48"/>
      <c r="U37" s="46">
        <f t="shared" si="8"/>
        <v>23163.18</v>
      </c>
      <c r="V37" s="46">
        <v>0</v>
      </c>
      <c r="W37" s="45">
        <v>80</v>
      </c>
      <c r="X37" s="46">
        <f t="shared" si="9"/>
        <v>18530.543999999998</v>
      </c>
      <c r="Y37" s="45">
        <v>80</v>
      </c>
      <c r="Z37" s="46">
        <f t="shared" si="10"/>
        <v>18530.543999999998</v>
      </c>
      <c r="AA37" s="46">
        <f t="shared" si="11"/>
        <v>60224.267999999996</v>
      </c>
      <c r="AB37" s="46">
        <f t="shared" si="5"/>
        <v>34135.920000000006</v>
      </c>
      <c r="AC37" s="46">
        <f t="shared" si="12"/>
        <v>756827.13600000006</v>
      </c>
    </row>
    <row r="38" spans="1:29" ht="15" x14ac:dyDescent="0.25">
      <c r="A38" s="47" t="s">
        <v>519</v>
      </c>
      <c r="B38" s="48">
        <v>1.55</v>
      </c>
      <c r="C38" s="49">
        <v>13129.2</v>
      </c>
      <c r="D38" s="46">
        <f>C38*B38</f>
        <v>20350.260000000002</v>
      </c>
      <c r="E38" s="45">
        <v>0</v>
      </c>
      <c r="F38" s="46">
        <f t="shared" si="1"/>
        <v>0</v>
      </c>
      <c r="G38" s="48">
        <v>0.4</v>
      </c>
      <c r="H38" s="46">
        <f t="shared" si="2"/>
        <v>8140.1040000000012</v>
      </c>
      <c r="I38" s="48"/>
      <c r="J38" s="46">
        <f t="shared" si="3"/>
        <v>0</v>
      </c>
      <c r="K38" s="46"/>
      <c r="L38" s="46">
        <f t="shared" si="13"/>
        <v>0</v>
      </c>
      <c r="M38" s="46">
        <v>1500</v>
      </c>
      <c r="N38" s="46">
        <f t="shared" si="14"/>
        <v>1500</v>
      </c>
      <c r="O38" s="46"/>
      <c r="P38" s="46">
        <f t="shared" si="6"/>
        <v>0</v>
      </c>
      <c r="Q38" s="46">
        <v>0.35</v>
      </c>
      <c r="R38" s="46">
        <f t="shared" si="7"/>
        <v>7122.5910000000003</v>
      </c>
      <c r="S38" s="46"/>
      <c r="T38" s="46"/>
      <c r="U38" s="46">
        <f t="shared" si="8"/>
        <v>37112.955000000002</v>
      </c>
      <c r="V38" s="46">
        <v>0</v>
      </c>
      <c r="W38" s="45">
        <v>80</v>
      </c>
      <c r="X38" s="46">
        <f t="shared" si="9"/>
        <v>29690.364000000005</v>
      </c>
      <c r="Y38" s="45">
        <v>80</v>
      </c>
      <c r="Z38" s="46">
        <f t="shared" si="10"/>
        <v>29690.364000000005</v>
      </c>
      <c r="AA38" s="46">
        <f t="shared" si="11"/>
        <v>96493.683000000005</v>
      </c>
      <c r="AB38" s="46">
        <f t="shared" si="5"/>
        <v>52910.676000000007</v>
      </c>
      <c r="AC38" s="46">
        <f t="shared" si="12"/>
        <v>1210834.872</v>
      </c>
    </row>
    <row r="39" spans="1:29" ht="15" x14ac:dyDescent="0.25">
      <c r="A39" s="47" t="s">
        <v>520</v>
      </c>
      <c r="B39" s="48">
        <v>1</v>
      </c>
      <c r="C39" s="49">
        <v>13129.2</v>
      </c>
      <c r="D39" s="46">
        <f t="shared" si="0"/>
        <v>13129.2</v>
      </c>
      <c r="E39" s="45">
        <v>0</v>
      </c>
      <c r="F39" s="46">
        <f t="shared" si="1"/>
        <v>0</v>
      </c>
      <c r="G39" s="48">
        <v>0.3</v>
      </c>
      <c r="H39" s="46">
        <f t="shared" si="2"/>
        <v>3938.76</v>
      </c>
      <c r="I39" s="48"/>
      <c r="J39" s="46">
        <f t="shared" si="3"/>
        <v>0</v>
      </c>
      <c r="K39" s="46">
        <v>0.1</v>
      </c>
      <c r="L39" s="46">
        <f t="shared" si="13"/>
        <v>1312.92</v>
      </c>
      <c r="M39" s="46"/>
      <c r="N39" s="46">
        <f t="shared" si="4"/>
        <v>0</v>
      </c>
      <c r="O39" s="46">
        <v>0.1</v>
      </c>
      <c r="P39" s="46">
        <f t="shared" si="6"/>
        <v>1312.92</v>
      </c>
      <c r="Q39" s="46">
        <v>0.35</v>
      </c>
      <c r="R39" s="46">
        <f t="shared" si="7"/>
        <v>4595.22</v>
      </c>
      <c r="S39" s="46"/>
      <c r="T39" s="46"/>
      <c r="U39" s="46">
        <f t="shared" si="8"/>
        <v>24289.019999999997</v>
      </c>
      <c r="V39" s="46">
        <v>0</v>
      </c>
      <c r="W39" s="45">
        <v>80</v>
      </c>
      <c r="X39" s="46">
        <f t="shared" si="9"/>
        <v>19431.215999999997</v>
      </c>
      <c r="Y39" s="45">
        <v>80</v>
      </c>
      <c r="Z39" s="46">
        <f t="shared" si="10"/>
        <v>19431.215999999997</v>
      </c>
      <c r="AA39" s="46">
        <f t="shared" si="11"/>
        <v>63151.45199999999</v>
      </c>
      <c r="AB39" s="46">
        <f t="shared" si="5"/>
        <v>34135.920000000006</v>
      </c>
      <c r="AC39" s="46">
        <f t="shared" si="12"/>
        <v>791953.34399999992</v>
      </c>
    </row>
    <row r="40" spans="1:29" ht="15" x14ac:dyDescent="0.25">
      <c r="A40" s="47" t="s">
        <v>521</v>
      </c>
      <c r="B40" s="48">
        <v>1</v>
      </c>
      <c r="C40" s="49">
        <v>13181.3</v>
      </c>
      <c r="D40" s="46">
        <f t="shared" si="0"/>
        <v>13181.3</v>
      </c>
      <c r="E40" s="45">
        <v>0.4</v>
      </c>
      <c r="F40" s="46">
        <f t="shared" si="1"/>
        <v>5272.52</v>
      </c>
      <c r="G40" s="48"/>
      <c r="H40" s="46">
        <f t="shared" si="2"/>
        <v>0</v>
      </c>
      <c r="I40" s="48"/>
      <c r="J40" s="46">
        <f t="shared" si="3"/>
        <v>0</v>
      </c>
      <c r="K40" s="46">
        <v>0.15</v>
      </c>
      <c r="L40" s="46">
        <f t="shared" si="13"/>
        <v>1977.1949999999997</v>
      </c>
      <c r="M40" s="46"/>
      <c r="N40" s="46">
        <f t="shared" si="4"/>
        <v>0</v>
      </c>
      <c r="O40" s="46">
        <v>0.1</v>
      </c>
      <c r="P40" s="46">
        <f t="shared" si="6"/>
        <v>1318.13</v>
      </c>
      <c r="Q40" s="46">
        <v>0.35</v>
      </c>
      <c r="R40" s="46">
        <f t="shared" si="7"/>
        <v>4613.454999999999</v>
      </c>
      <c r="S40" s="46"/>
      <c r="T40" s="46"/>
      <c r="U40" s="46">
        <f t="shared" si="8"/>
        <v>26362.6</v>
      </c>
      <c r="V40" s="46">
        <v>0</v>
      </c>
      <c r="W40" s="45">
        <v>80</v>
      </c>
      <c r="X40" s="46">
        <f t="shared" si="9"/>
        <v>21090.080000000002</v>
      </c>
      <c r="Y40" s="45">
        <v>80</v>
      </c>
      <c r="Z40" s="46">
        <f t="shared" si="10"/>
        <v>21090.080000000002</v>
      </c>
      <c r="AA40" s="46">
        <f t="shared" si="11"/>
        <v>68542.759999999995</v>
      </c>
      <c r="AB40" s="46">
        <f t="shared" si="5"/>
        <v>34271.379999999997</v>
      </c>
      <c r="AC40" s="46">
        <f t="shared" si="12"/>
        <v>856784.49999999988</v>
      </c>
    </row>
    <row r="41" spans="1:29" ht="15" x14ac:dyDescent="0.25">
      <c r="A41" s="47" t="s">
        <v>521</v>
      </c>
      <c r="B41" s="48">
        <v>1</v>
      </c>
      <c r="C41" s="49">
        <v>13181.3</v>
      </c>
      <c r="D41" s="46">
        <f t="shared" si="0"/>
        <v>13181.3</v>
      </c>
      <c r="E41" s="48">
        <v>0.3</v>
      </c>
      <c r="F41" s="46">
        <f t="shared" si="1"/>
        <v>3954.3899999999994</v>
      </c>
      <c r="G41" s="48"/>
      <c r="H41" s="46">
        <f t="shared" si="2"/>
        <v>0</v>
      </c>
      <c r="I41" s="48"/>
      <c r="J41" s="46">
        <f t="shared" si="3"/>
        <v>0</v>
      </c>
      <c r="K41" s="48"/>
      <c r="L41" s="46">
        <f t="shared" si="13"/>
        <v>0</v>
      </c>
      <c r="M41" s="48"/>
      <c r="N41" s="46">
        <f t="shared" si="4"/>
        <v>0</v>
      </c>
      <c r="O41" s="46">
        <v>0.1</v>
      </c>
      <c r="P41" s="46">
        <f t="shared" si="6"/>
        <v>1318.13</v>
      </c>
      <c r="Q41" s="46">
        <v>0.35</v>
      </c>
      <c r="R41" s="46">
        <f t="shared" si="7"/>
        <v>4613.454999999999</v>
      </c>
      <c r="S41" s="48"/>
      <c r="T41" s="48"/>
      <c r="U41" s="46">
        <f t="shared" si="8"/>
        <v>23067.274999999998</v>
      </c>
      <c r="V41" s="46">
        <v>0</v>
      </c>
      <c r="W41" s="45">
        <v>80</v>
      </c>
      <c r="X41" s="46">
        <f t="shared" si="9"/>
        <v>18453.819999999996</v>
      </c>
      <c r="Y41" s="45">
        <v>80</v>
      </c>
      <c r="Z41" s="46">
        <f t="shared" si="10"/>
        <v>18453.819999999996</v>
      </c>
      <c r="AA41" s="46">
        <f t="shared" si="11"/>
        <v>59974.914999999986</v>
      </c>
      <c r="AB41" s="46">
        <f t="shared" si="5"/>
        <v>34271.379999999997</v>
      </c>
      <c r="AC41" s="46">
        <f t="shared" si="12"/>
        <v>753970.35999999987</v>
      </c>
    </row>
    <row r="42" spans="1:29" ht="15" x14ac:dyDescent="0.25">
      <c r="A42" s="47" t="s">
        <v>522</v>
      </c>
      <c r="B42" s="48">
        <v>1</v>
      </c>
      <c r="C42" s="49">
        <v>13181.3</v>
      </c>
      <c r="D42" s="46">
        <f t="shared" si="0"/>
        <v>13181.3</v>
      </c>
      <c r="E42" s="48">
        <v>0.2</v>
      </c>
      <c r="F42" s="46">
        <f t="shared" si="1"/>
        <v>2636.26</v>
      </c>
      <c r="G42" s="48"/>
      <c r="H42" s="46">
        <f t="shared" si="2"/>
        <v>0</v>
      </c>
      <c r="I42" s="48"/>
      <c r="J42" s="46">
        <f t="shared" si="3"/>
        <v>0</v>
      </c>
      <c r="K42" s="48">
        <v>0.15</v>
      </c>
      <c r="L42" s="46">
        <f t="shared" si="13"/>
        <v>1977.1949999999997</v>
      </c>
      <c r="M42" s="48"/>
      <c r="N42" s="46">
        <f t="shared" si="4"/>
        <v>0</v>
      </c>
      <c r="O42" s="46">
        <v>0.1</v>
      </c>
      <c r="P42" s="46">
        <f t="shared" si="6"/>
        <v>1318.13</v>
      </c>
      <c r="Q42" s="46">
        <v>0.35</v>
      </c>
      <c r="R42" s="46">
        <f t="shared" si="7"/>
        <v>4613.454999999999</v>
      </c>
      <c r="S42" s="48"/>
      <c r="T42" s="48"/>
      <c r="U42" s="46">
        <f t="shared" si="8"/>
        <v>23726.339999999997</v>
      </c>
      <c r="V42" s="46">
        <v>0</v>
      </c>
      <c r="W42" s="45">
        <v>80</v>
      </c>
      <c r="X42" s="46">
        <f t="shared" si="9"/>
        <v>18981.071999999996</v>
      </c>
      <c r="Y42" s="45">
        <v>80</v>
      </c>
      <c r="Z42" s="46">
        <f t="shared" si="10"/>
        <v>18981.071999999996</v>
      </c>
      <c r="AA42" s="46">
        <f t="shared" si="11"/>
        <v>61688.483999999997</v>
      </c>
      <c r="AB42" s="46">
        <f t="shared" si="5"/>
        <v>34271.379999999997</v>
      </c>
      <c r="AC42" s="46">
        <f t="shared" si="12"/>
        <v>774533.18799999997</v>
      </c>
    </row>
    <row r="43" spans="1:29" ht="15" x14ac:dyDescent="0.25">
      <c r="A43" s="47"/>
      <c r="B43" s="48"/>
      <c r="C43" s="49"/>
      <c r="D43" s="46"/>
      <c r="E43" s="48"/>
      <c r="F43" s="46"/>
      <c r="G43" s="48"/>
      <c r="H43" s="46"/>
      <c r="I43" s="48"/>
      <c r="J43" s="46"/>
      <c r="K43" s="48"/>
      <c r="L43" s="46"/>
      <c r="M43" s="48"/>
      <c r="N43" s="46"/>
      <c r="O43" s="46"/>
      <c r="P43" s="46"/>
      <c r="Q43" s="46"/>
      <c r="R43" s="46"/>
      <c r="S43" s="48"/>
      <c r="T43" s="48"/>
      <c r="U43" s="46"/>
      <c r="V43" s="46"/>
      <c r="W43" s="45"/>
      <c r="X43" s="46"/>
      <c r="Y43" s="45"/>
      <c r="Z43" s="46"/>
      <c r="AA43" s="46"/>
      <c r="AB43" s="46"/>
      <c r="AC43" s="46"/>
    </row>
    <row r="44" spans="1:29" ht="15" x14ac:dyDescent="0.25">
      <c r="A44" s="47" t="s">
        <v>523</v>
      </c>
      <c r="B44" s="48">
        <v>1</v>
      </c>
      <c r="C44" s="49">
        <v>7910.86</v>
      </c>
      <c r="D44" s="46">
        <f t="shared" si="0"/>
        <v>7910.86</v>
      </c>
      <c r="E44" s="48">
        <v>0.2</v>
      </c>
      <c r="F44" s="46">
        <f t="shared" si="1"/>
        <v>1582.172</v>
      </c>
      <c r="G44" s="48"/>
      <c r="H44" s="46">
        <f t="shared" si="2"/>
        <v>0</v>
      </c>
      <c r="I44" s="48"/>
      <c r="J44" s="46">
        <f t="shared" si="3"/>
        <v>0</v>
      </c>
      <c r="K44" s="48"/>
      <c r="L44" s="46">
        <f t="shared" si="13"/>
        <v>0</v>
      </c>
      <c r="M44" s="48"/>
      <c r="N44" s="46">
        <f t="shared" si="4"/>
        <v>0</v>
      </c>
      <c r="O44" s="46"/>
      <c r="P44" s="46">
        <f t="shared" si="6"/>
        <v>0</v>
      </c>
      <c r="Q44" s="46">
        <v>0.27</v>
      </c>
      <c r="R44" s="46">
        <f t="shared" si="7"/>
        <v>2135.9322000000002</v>
      </c>
      <c r="S44" s="48"/>
      <c r="T44" s="48"/>
      <c r="U44" s="46">
        <f t="shared" si="8"/>
        <v>11628.964199999999</v>
      </c>
      <c r="V44" s="46">
        <f>(12130*B44)-U44</f>
        <v>501.03580000000147</v>
      </c>
      <c r="W44" s="45">
        <v>80</v>
      </c>
      <c r="X44" s="46">
        <f t="shared" si="9"/>
        <v>9704</v>
      </c>
      <c r="Y44" s="45">
        <v>80</v>
      </c>
      <c r="Z44" s="46">
        <f t="shared" si="10"/>
        <v>9704</v>
      </c>
      <c r="AA44" s="46">
        <f t="shared" si="11"/>
        <v>31538</v>
      </c>
      <c r="AB44" s="46">
        <f t="shared" si="5"/>
        <v>20568.236000000001</v>
      </c>
      <c r="AC44" s="46">
        <f t="shared" si="12"/>
        <v>399024.23599999998</v>
      </c>
    </row>
    <row r="45" spans="1:29" ht="15" x14ac:dyDescent="0.25">
      <c r="A45" s="47" t="s">
        <v>523</v>
      </c>
      <c r="B45" s="48">
        <v>1</v>
      </c>
      <c r="C45" s="49">
        <v>7910.86</v>
      </c>
      <c r="D45" s="46">
        <f t="shared" si="0"/>
        <v>7910.86</v>
      </c>
      <c r="E45" s="48">
        <v>0.2</v>
      </c>
      <c r="F45" s="46">
        <f t="shared" si="1"/>
        <v>1582.172</v>
      </c>
      <c r="G45" s="48"/>
      <c r="H45" s="46">
        <f t="shared" si="2"/>
        <v>0</v>
      </c>
      <c r="I45" s="48"/>
      <c r="J45" s="46">
        <f t="shared" si="3"/>
        <v>0</v>
      </c>
      <c r="K45" s="48"/>
      <c r="L45" s="46">
        <f t="shared" si="13"/>
        <v>0</v>
      </c>
      <c r="M45" s="48"/>
      <c r="N45" s="46">
        <f t="shared" si="4"/>
        <v>0</v>
      </c>
      <c r="O45" s="46"/>
      <c r="P45" s="46">
        <f t="shared" si="6"/>
        <v>0</v>
      </c>
      <c r="Q45" s="46">
        <v>0.27</v>
      </c>
      <c r="R45" s="46">
        <f t="shared" si="7"/>
        <v>2135.9322000000002</v>
      </c>
      <c r="S45" s="48"/>
      <c r="T45" s="48"/>
      <c r="U45" s="46">
        <f t="shared" si="8"/>
        <v>11628.964199999999</v>
      </c>
      <c r="V45" s="46">
        <f t="shared" ref="V45:V62" si="15">(12130*B45)-U45</f>
        <v>501.03580000000147</v>
      </c>
      <c r="W45" s="45">
        <v>80</v>
      </c>
      <c r="X45" s="46">
        <f t="shared" si="9"/>
        <v>9704</v>
      </c>
      <c r="Y45" s="45">
        <v>80</v>
      </c>
      <c r="Z45" s="46">
        <f t="shared" si="10"/>
        <v>9704</v>
      </c>
      <c r="AA45" s="46">
        <f t="shared" si="11"/>
        <v>31538</v>
      </c>
      <c r="AB45" s="46">
        <f t="shared" si="5"/>
        <v>20568.236000000001</v>
      </c>
      <c r="AC45" s="46">
        <f t="shared" si="12"/>
        <v>399024.23599999998</v>
      </c>
    </row>
    <row r="46" spans="1:29" ht="15" x14ac:dyDescent="0.25">
      <c r="A46" s="47" t="s">
        <v>523</v>
      </c>
      <c r="B46" s="48">
        <v>1</v>
      </c>
      <c r="C46" s="49">
        <v>7910.86</v>
      </c>
      <c r="D46" s="46">
        <f t="shared" si="0"/>
        <v>7910.86</v>
      </c>
      <c r="E46" s="48">
        <v>0.2</v>
      </c>
      <c r="F46" s="46">
        <f t="shared" si="1"/>
        <v>1582.172</v>
      </c>
      <c r="G46" s="48"/>
      <c r="H46" s="46">
        <f t="shared" si="2"/>
        <v>0</v>
      </c>
      <c r="I46" s="48"/>
      <c r="J46" s="46">
        <f t="shared" si="3"/>
        <v>0</v>
      </c>
      <c r="K46" s="48"/>
      <c r="L46" s="46">
        <f t="shared" si="13"/>
        <v>0</v>
      </c>
      <c r="M46" s="48"/>
      <c r="N46" s="46">
        <f t="shared" si="4"/>
        <v>0</v>
      </c>
      <c r="O46" s="46"/>
      <c r="P46" s="46">
        <f t="shared" si="6"/>
        <v>0</v>
      </c>
      <c r="Q46" s="46">
        <v>0.27</v>
      </c>
      <c r="R46" s="46">
        <f t="shared" si="7"/>
        <v>2135.9322000000002</v>
      </c>
      <c r="S46" s="48"/>
      <c r="T46" s="48"/>
      <c r="U46" s="46">
        <f t="shared" si="8"/>
        <v>11628.964199999999</v>
      </c>
      <c r="V46" s="46">
        <f t="shared" si="15"/>
        <v>501.03580000000147</v>
      </c>
      <c r="W46" s="45">
        <v>80</v>
      </c>
      <c r="X46" s="46">
        <f t="shared" si="9"/>
        <v>9704</v>
      </c>
      <c r="Y46" s="45">
        <v>80</v>
      </c>
      <c r="Z46" s="46">
        <f t="shared" si="10"/>
        <v>9704</v>
      </c>
      <c r="AA46" s="46">
        <f t="shared" si="11"/>
        <v>31538</v>
      </c>
      <c r="AB46" s="46">
        <f t="shared" si="5"/>
        <v>20568.236000000001</v>
      </c>
      <c r="AC46" s="46">
        <f t="shared" si="12"/>
        <v>399024.23599999998</v>
      </c>
    </row>
    <row r="47" spans="1:29" ht="15" x14ac:dyDescent="0.25">
      <c r="A47" s="47" t="s">
        <v>523</v>
      </c>
      <c r="B47" s="48">
        <v>1</v>
      </c>
      <c r="C47" s="49">
        <v>7910.86</v>
      </c>
      <c r="D47" s="46">
        <f t="shared" si="0"/>
        <v>7910.86</v>
      </c>
      <c r="E47" s="48">
        <v>0.2</v>
      </c>
      <c r="F47" s="46">
        <f t="shared" si="1"/>
        <v>1582.172</v>
      </c>
      <c r="G47" s="48"/>
      <c r="H47" s="46">
        <f t="shared" si="2"/>
        <v>0</v>
      </c>
      <c r="I47" s="48"/>
      <c r="J47" s="46">
        <f t="shared" si="3"/>
        <v>0</v>
      </c>
      <c r="K47" s="48"/>
      <c r="L47" s="46">
        <f t="shared" si="13"/>
        <v>0</v>
      </c>
      <c r="M47" s="48"/>
      <c r="N47" s="46">
        <f t="shared" si="4"/>
        <v>0</v>
      </c>
      <c r="O47" s="46"/>
      <c r="P47" s="46">
        <f t="shared" si="6"/>
        <v>0</v>
      </c>
      <c r="Q47" s="46">
        <v>0.27</v>
      </c>
      <c r="R47" s="46">
        <f t="shared" si="7"/>
        <v>2135.9322000000002</v>
      </c>
      <c r="S47" s="48"/>
      <c r="T47" s="48"/>
      <c r="U47" s="46">
        <f t="shared" si="8"/>
        <v>11628.964199999999</v>
      </c>
      <c r="V47" s="46">
        <f t="shared" si="15"/>
        <v>501.03580000000147</v>
      </c>
      <c r="W47" s="45">
        <v>80</v>
      </c>
      <c r="X47" s="46">
        <f t="shared" si="9"/>
        <v>9704</v>
      </c>
      <c r="Y47" s="45">
        <v>80</v>
      </c>
      <c r="Z47" s="46">
        <f t="shared" si="10"/>
        <v>9704</v>
      </c>
      <c r="AA47" s="46">
        <f t="shared" si="11"/>
        <v>31538</v>
      </c>
      <c r="AB47" s="46">
        <f t="shared" si="5"/>
        <v>20568.236000000001</v>
      </c>
      <c r="AC47" s="46">
        <f t="shared" si="12"/>
        <v>399024.23599999998</v>
      </c>
    </row>
    <row r="48" spans="1:29" ht="15" x14ac:dyDescent="0.25">
      <c r="A48" s="47" t="s">
        <v>523</v>
      </c>
      <c r="B48" s="48">
        <v>1</v>
      </c>
      <c r="C48" s="49">
        <v>7910.86</v>
      </c>
      <c r="D48" s="46">
        <f t="shared" si="0"/>
        <v>7910.86</v>
      </c>
      <c r="E48" s="48">
        <v>0.2</v>
      </c>
      <c r="F48" s="46">
        <f t="shared" si="1"/>
        <v>1582.172</v>
      </c>
      <c r="G48" s="48"/>
      <c r="H48" s="46">
        <f t="shared" si="2"/>
        <v>0</v>
      </c>
      <c r="I48" s="48"/>
      <c r="J48" s="46">
        <f t="shared" si="3"/>
        <v>0</v>
      </c>
      <c r="K48" s="48"/>
      <c r="L48" s="46">
        <f t="shared" si="13"/>
        <v>0</v>
      </c>
      <c r="M48" s="48"/>
      <c r="N48" s="46">
        <f t="shared" si="4"/>
        <v>0</v>
      </c>
      <c r="O48" s="46"/>
      <c r="P48" s="46">
        <f t="shared" si="6"/>
        <v>0</v>
      </c>
      <c r="Q48" s="46">
        <v>0.27</v>
      </c>
      <c r="R48" s="46">
        <f t="shared" si="7"/>
        <v>2135.9322000000002</v>
      </c>
      <c r="S48" s="48"/>
      <c r="T48" s="48"/>
      <c r="U48" s="46">
        <f t="shared" si="8"/>
        <v>11628.964199999999</v>
      </c>
      <c r="V48" s="46">
        <f t="shared" si="15"/>
        <v>501.03580000000147</v>
      </c>
      <c r="W48" s="45">
        <v>80</v>
      </c>
      <c r="X48" s="46">
        <f t="shared" si="9"/>
        <v>9704</v>
      </c>
      <c r="Y48" s="45">
        <v>80</v>
      </c>
      <c r="Z48" s="46">
        <f t="shared" si="10"/>
        <v>9704</v>
      </c>
      <c r="AA48" s="46">
        <f t="shared" si="11"/>
        <v>31538</v>
      </c>
      <c r="AB48" s="46">
        <f t="shared" si="5"/>
        <v>20568.236000000001</v>
      </c>
      <c r="AC48" s="46">
        <f t="shared" si="12"/>
        <v>399024.23599999998</v>
      </c>
    </row>
    <row r="49" spans="1:29" ht="15" x14ac:dyDescent="0.25">
      <c r="A49" s="47" t="s">
        <v>523</v>
      </c>
      <c r="B49" s="48">
        <v>1</v>
      </c>
      <c r="C49" s="49">
        <v>7910.86</v>
      </c>
      <c r="D49" s="46">
        <f t="shared" si="0"/>
        <v>7910.86</v>
      </c>
      <c r="E49" s="48">
        <v>0.3</v>
      </c>
      <c r="F49" s="46">
        <f t="shared" si="1"/>
        <v>2373.2579999999998</v>
      </c>
      <c r="G49" s="48"/>
      <c r="H49" s="46">
        <f t="shared" si="2"/>
        <v>0</v>
      </c>
      <c r="I49" s="48"/>
      <c r="J49" s="46">
        <f t="shared" si="3"/>
        <v>0</v>
      </c>
      <c r="K49" s="48"/>
      <c r="L49" s="46">
        <f t="shared" si="13"/>
        <v>0</v>
      </c>
      <c r="M49" s="48"/>
      <c r="N49" s="46">
        <f t="shared" si="4"/>
        <v>0</v>
      </c>
      <c r="O49" s="46"/>
      <c r="P49" s="46">
        <f t="shared" si="6"/>
        <v>0</v>
      </c>
      <c r="Q49" s="46">
        <v>0.27</v>
      </c>
      <c r="R49" s="46">
        <f t="shared" si="7"/>
        <v>2135.9322000000002</v>
      </c>
      <c r="S49" s="48"/>
      <c r="T49" s="48"/>
      <c r="U49" s="46">
        <f t="shared" si="8"/>
        <v>12420.050199999998</v>
      </c>
      <c r="V49" s="46">
        <v>0</v>
      </c>
      <c r="W49" s="45">
        <v>80</v>
      </c>
      <c r="X49" s="46">
        <f t="shared" si="9"/>
        <v>9936.0401599999987</v>
      </c>
      <c r="Y49" s="45">
        <v>80</v>
      </c>
      <c r="Z49" s="46">
        <f t="shared" si="10"/>
        <v>9936.0401599999987</v>
      </c>
      <c r="AA49" s="46">
        <f t="shared" si="11"/>
        <v>32292.130519999995</v>
      </c>
      <c r="AB49" s="46">
        <f t="shared" si="5"/>
        <v>20568.236000000001</v>
      </c>
      <c r="AC49" s="46">
        <f t="shared" si="12"/>
        <v>408073.80223999993</v>
      </c>
    </row>
    <row r="50" spans="1:29" ht="15" x14ac:dyDescent="0.25">
      <c r="A50" s="47" t="s">
        <v>523</v>
      </c>
      <c r="B50" s="48">
        <v>1</v>
      </c>
      <c r="C50" s="49">
        <v>7910.86</v>
      </c>
      <c r="D50" s="46">
        <f t="shared" si="0"/>
        <v>7910.86</v>
      </c>
      <c r="E50" s="48">
        <v>0.15</v>
      </c>
      <c r="F50" s="46">
        <f t="shared" si="1"/>
        <v>1186.6289999999999</v>
      </c>
      <c r="G50" s="48"/>
      <c r="H50" s="46">
        <f t="shared" si="2"/>
        <v>0</v>
      </c>
      <c r="I50" s="48"/>
      <c r="J50" s="46">
        <f t="shared" si="3"/>
        <v>0</v>
      </c>
      <c r="K50" s="48"/>
      <c r="L50" s="46">
        <f t="shared" si="13"/>
        <v>0</v>
      </c>
      <c r="M50" s="48"/>
      <c r="N50" s="46">
        <f t="shared" si="4"/>
        <v>0</v>
      </c>
      <c r="O50" s="46"/>
      <c r="P50" s="46">
        <f t="shared" si="6"/>
        <v>0</v>
      </c>
      <c r="Q50" s="46">
        <v>0.27</v>
      </c>
      <c r="R50" s="46">
        <f t="shared" si="7"/>
        <v>2135.9322000000002</v>
      </c>
      <c r="S50" s="48"/>
      <c r="T50" s="48"/>
      <c r="U50" s="46">
        <f t="shared" si="8"/>
        <v>11233.421200000001</v>
      </c>
      <c r="V50" s="46">
        <f t="shared" si="15"/>
        <v>896.57879999999932</v>
      </c>
      <c r="W50" s="45">
        <v>80</v>
      </c>
      <c r="X50" s="46">
        <f t="shared" si="9"/>
        <v>9704</v>
      </c>
      <c r="Y50" s="45">
        <v>80</v>
      </c>
      <c r="Z50" s="46">
        <f t="shared" si="10"/>
        <v>9704</v>
      </c>
      <c r="AA50" s="46">
        <f t="shared" si="11"/>
        <v>31538</v>
      </c>
      <c r="AB50" s="46">
        <f t="shared" si="5"/>
        <v>20568.236000000001</v>
      </c>
      <c r="AC50" s="46">
        <f t="shared" si="12"/>
        <v>399024.23599999998</v>
      </c>
    </row>
    <row r="51" spans="1:29" ht="15" x14ac:dyDescent="0.25">
      <c r="A51" s="47" t="s">
        <v>523</v>
      </c>
      <c r="B51" s="48">
        <v>1</v>
      </c>
      <c r="C51" s="49">
        <v>7910.86</v>
      </c>
      <c r="D51" s="46">
        <f t="shared" si="0"/>
        <v>7910.86</v>
      </c>
      <c r="E51" s="48">
        <v>0.15</v>
      </c>
      <c r="F51" s="46">
        <f t="shared" si="1"/>
        <v>1186.6289999999999</v>
      </c>
      <c r="G51" s="48"/>
      <c r="H51" s="46">
        <f t="shared" si="2"/>
        <v>0</v>
      </c>
      <c r="I51" s="48"/>
      <c r="J51" s="46">
        <f t="shared" si="3"/>
        <v>0</v>
      </c>
      <c r="K51" s="48"/>
      <c r="L51" s="46">
        <f t="shared" si="13"/>
        <v>0</v>
      </c>
      <c r="M51" s="48"/>
      <c r="N51" s="46">
        <f t="shared" si="4"/>
        <v>0</v>
      </c>
      <c r="O51" s="46"/>
      <c r="P51" s="46">
        <f t="shared" si="6"/>
        <v>0</v>
      </c>
      <c r="Q51" s="46">
        <v>0.27</v>
      </c>
      <c r="R51" s="46">
        <f t="shared" si="7"/>
        <v>2135.9322000000002</v>
      </c>
      <c r="S51" s="48"/>
      <c r="T51" s="48"/>
      <c r="U51" s="46">
        <f t="shared" si="8"/>
        <v>11233.421200000001</v>
      </c>
      <c r="V51" s="46">
        <f t="shared" si="15"/>
        <v>896.57879999999932</v>
      </c>
      <c r="W51" s="45">
        <v>80</v>
      </c>
      <c r="X51" s="46">
        <f t="shared" si="9"/>
        <v>9704</v>
      </c>
      <c r="Y51" s="45">
        <v>80</v>
      </c>
      <c r="Z51" s="46">
        <f t="shared" si="10"/>
        <v>9704</v>
      </c>
      <c r="AA51" s="46">
        <f t="shared" si="11"/>
        <v>31538</v>
      </c>
      <c r="AB51" s="46">
        <f t="shared" si="5"/>
        <v>20568.236000000001</v>
      </c>
      <c r="AC51" s="46">
        <f t="shared" si="12"/>
        <v>399024.23599999998</v>
      </c>
    </row>
    <row r="52" spans="1:29" ht="15" x14ac:dyDescent="0.25">
      <c r="A52" s="47" t="s">
        <v>523</v>
      </c>
      <c r="B52" s="48">
        <v>1</v>
      </c>
      <c r="C52" s="49">
        <v>7910.86</v>
      </c>
      <c r="D52" s="46">
        <f t="shared" si="0"/>
        <v>7910.86</v>
      </c>
      <c r="E52" s="48">
        <v>0.3</v>
      </c>
      <c r="F52" s="46">
        <f t="shared" si="1"/>
        <v>2373.2579999999998</v>
      </c>
      <c r="G52" s="48"/>
      <c r="H52" s="46">
        <f t="shared" si="2"/>
        <v>0</v>
      </c>
      <c r="I52" s="48"/>
      <c r="J52" s="46">
        <f t="shared" si="3"/>
        <v>0</v>
      </c>
      <c r="K52" s="48"/>
      <c r="L52" s="46">
        <f t="shared" si="13"/>
        <v>0</v>
      </c>
      <c r="M52" s="48"/>
      <c r="N52" s="46">
        <f t="shared" si="4"/>
        <v>0</v>
      </c>
      <c r="O52" s="46"/>
      <c r="P52" s="46">
        <f t="shared" si="6"/>
        <v>0</v>
      </c>
      <c r="Q52" s="46">
        <v>0.27</v>
      </c>
      <c r="R52" s="46">
        <f t="shared" si="7"/>
        <v>2135.9322000000002</v>
      </c>
      <c r="S52" s="48"/>
      <c r="T52" s="48"/>
      <c r="U52" s="46">
        <f t="shared" si="8"/>
        <v>12420.050199999998</v>
      </c>
      <c r="V52" s="46">
        <v>0</v>
      </c>
      <c r="W52" s="45">
        <v>80</v>
      </c>
      <c r="X52" s="46">
        <f t="shared" si="9"/>
        <v>9936.0401599999987</v>
      </c>
      <c r="Y52" s="45">
        <v>80</v>
      </c>
      <c r="Z52" s="46">
        <f t="shared" si="10"/>
        <v>9936.0401599999987</v>
      </c>
      <c r="AA52" s="46">
        <f t="shared" si="11"/>
        <v>32292.130519999995</v>
      </c>
      <c r="AB52" s="46">
        <f t="shared" si="5"/>
        <v>20568.236000000001</v>
      </c>
      <c r="AC52" s="46">
        <f t="shared" si="12"/>
        <v>408073.80223999993</v>
      </c>
    </row>
    <row r="53" spans="1:29" ht="15" x14ac:dyDescent="0.25">
      <c r="A53" s="47" t="s">
        <v>523</v>
      </c>
      <c r="B53" s="48">
        <v>1</v>
      </c>
      <c r="C53" s="49">
        <v>7910.86</v>
      </c>
      <c r="D53" s="46">
        <f t="shared" si="0"/>
        <v>7910.86</v>
      </c>
      <c r="E53" s="48">
        <v>0.2</v>
      </c>
      <c r="F53" s="46">
        <f t="shared" si="1"/>
        <v>1582.172</v>
      </c>
      <c r="G53" s="48"/>
      <c r="H53" s="46">
        <f t="shared" si="2"/>
        <v>0</v>
      </c>
      <c r="I53" s="48"/>
      <c r="J53" s="46">
        <f t="shared" si="3"/>
        <v>0</v>
      </c>
      <c r="K53" s="48"/>
      <c r="L53" s="46">
        <f t="shared" si="13"/>
        <v>0</v>
      </c>
      <c r="M53" s="48"/>
      <c r="N53" s="46">
        <f t="shared" si="4"/>
        <v>0</v>
      </c>
      <c r="O53" s="46"/>
      <c r="P53" s="46">
        <f t="shared" si="6"/>
        <v>0</v>
      </c>
      <c r="Q53" s="46">
        <v>0.27</v>
      </c>
      <c r="R53" s="46">
        <f t="shared" si="7"/>
        <v>2135.9322000000002</v>
      </c>
      <c r="S53" s="48"/>
      <c r="T53" s="48"/>
      <c r="U53" s="46">
        <f t="shared" si="8"/>
        <v>11628.964199999999</v>
      </c>
      <c r="V53" s="46">
        <f t="shared" si="15"/>
        <v>501.03580000000147</v>
      </c>
      <c r="W53" s="45">
        <v>80</v>
      </c>
      <c r="X53" s="46">
        <f t="shared" si="9"/>
        <v>9704</v>
      </c>
      <c r="Y53" s="45">
        <v>80</v>
      </c>
      <c r="Z53" s="46">
        <f t="shared" si="10"/>
        <v>9704</v>
      </c>
      <c r="AA53" s="46">
        <f t="shared" si="11"/>
        <v>31538</v>
      </c>
      <c r="AB53" s="46">
        <f t="shared" si="5"/>
        <v>20568.236000000001</v>
      </c>
      <c r="AC53" s="46">
        <f t="shared" si="12"/>
        <v>399024.23599999998</v>
      </c>
    </row>
    <row r="54" spans="1:29" ht="15" x14ac:dyDescent="0.25">
      <c r="A54" s="47" t="s">
        <v>523</v>
      </c>
      <c r="B54" s="48">
        <v>1</v>
      </c>
      <c r="C54" s="49">
        <v>7910.86</v>
      </c>
      <c r="D54" s="46">
        <f t="shared" si="0"/>
        <v>7910.86</v>
      </c>
      <c r="E54" s="48">
        <v>0.15</v>
      </c>
      <c r="F54" s="46">
        <f t="shared" si="1"/>
        <v>1186.6289999999999</v>
      </c>
      <c r="G54" s="48"/>
      <c r="H54" s="46">
        <f t="shared" si="2"/>
        <v>0</v>
      </c>
      <c r="I54" s="48"/>
      <c r="J54" s="46">
        <f t="shared" si="3"/>
        <v>0</v>
      </c>
      <c r="K54" s="48"/>
      <c r="L54" s="46">
        <f t="shared" si="13"/>
        <v>0</v>
      </c>
      <c r="M54" s="48"/>
      <c r="N54" s="46">
        <f t="shared" si="4"/>
        <v>0</v>
      </c>
      <c r="O54" s="46"/>
      <c r="P54" s="46">
        <f t="shared" si="6"/>
        <v>0</v>
      </c>
      <c r="Q54" s="46">
        <v>0.27</v>
      </c>
      <c r="R54" s="46">
        <f t="shared" si="7"/>
        <v>2135.9322000000002</v>
      </c>
      <c r="S54" s="48"/>
      <c r="T54" s="48"/>
      <c r="U54" s="46">
        <f t="shared" si="8"/>
        <v>11233.421200000001</v>
      </c>
      <c r="V54" s="46">
        <f t="shared" si="15"/>
        <v>896.57879999999932</v>
      </c>
      <c r="W54" s="45">
        <v>80</v>
      </c>
      <c r="X54" s="46">
        <f t="shared" si="9"/>
        <v>9704</v>
      </c>
      <c r="Y54" s="45">
        <v>80</v>
      </c>
      <c r="Z54" s="46">
        <f t="shared" si="10"/>
        <v>9704</v>
      </c>
      <c r="AA54" s="46">
        <f t="shared" si="11"/>
        <v>31538</v>
      </c>
      <c r="AB54" s="46">
        <f t="shared" si="5"/>
        <v>20568.236000000001</v>
      </c>
      <c r="AC54" s="46">
        <f t="shared" si="12"/>
        <v>399024.23599999998</v>
      </c>
    </row>
    <row r="55" spans="1:29" ht="15" x14ac:dyDescent="0.25">
      <c r="A55" s="47" t="s">
        <v>523</v>
      </c>
      <c r="B55" s="48">
        <v>1</v>
      </c>
      <c r="C55" s="49">
        <v>7910.86</v>
      </c>
      <c r="D55" s="46">
        <f t="shared" si="0"/>
        <v>7910.86</v>
      </c>
      <c r="E55" s="48">
        <v>0.2</v>
      </c>
      <c r="F55" s="46">
        <f t="shared" si="1"/>
        <v>1582.172</v>
      </c>
      <c r="G55" s="48"/>
      <c r="H55" s="46">
        <f t="shared" si="2"/>
        <v>0</v>
      </c>
      <c r="I55" s="48"/>
      <c r="J55" s="46">
        <f t="shared" si="3"/>
        <v>0</v>
      </c>
      <c r="K55" s="48"/>
      <c r="L55" s="46">
        <f t="shared" si="13"/>
        <v>0</v>
      </c>
      <c r="M55" s="48"/>
      <c r="N55" s="46">
        <f t="shared" si="4"/>
        <v>0</v>
      </c>
      <c r="O55" s="46"/>
      <c r="P55" s="46">
        <f t="shared" si="6"/>
        <v>0</v>
      </c>
      <c r="Q55" s="46">
        <v>0.27</v>
      </c>
      <c r="R55" s="46">
        <f t="shared" si="7"/>
        <v>2135.9322000000002</v>
      </c>
      <c r="S55" s="48"/>
      <c r="T55" s="48"/>
      <c r="U55" s="46">
        <f t="shared" si="8"/>
        <v>11628.964199999999</v>
      </c>
      <c r="V55" s="46">
        <f t="shared" si="15"/>
        <v>501.03580000000147</v>
      </c>
      <c r="W55" s="45">
        <v>80</v>
      </c>
      <c r="X55" s="46">
        <f t="shared" si="9"/>
        <v>9704</v>
      </c>
      <c r="Y55" s="45">
        <v>80</v>
      </c>
      <c r="Z55" s="46">
        <f t="shared" si="10"/>
        <v>9704</v>
      </c>
      <c r="AA55" s="46">
        <f t="shared" si="11"/>
        <v>31538</v>
      </c>
      <c r="AB55" s="46">
        <f t="shared" si="5"/>
        <v>20568.236000000001</v>
      </c>
      <c r="AC55" s="46">
        <f t="shared" si="12"/>
        <v>399024.23599999998</v>
      </c>
    </row>
    <row r="56" spans="1:29" ht="15" x14ac:dyDescent="0.25">
      <c r="A56" s="47" t="s">
        <v>523</v>
      </c>
      <c r="B56" s="48">
        <v>1</v>
      </c>
      <c r="C56" s="49">
        <v>7910.86</v>
      </c>
      <c r="D56" s="46">
        <f t="shared" si="0"/>
        <v>7910.86</v>
      </c>
      <c r="E56" s="48">
        <v>0.15</v>
      </c>
      <c r="F56" s="46">
        <f t="shared" si="1"/>
        <v>1186.6289999999999</v>
      </c>
      <c r="G56" s="48"/>
      <c r="H56" s="46">
        <f t="shared" si="2"/>
        <v>0</v>
      </c>
      <c r="I56" s="48"/>
      <c r="J56" s="46">
        <f t="shared" si="3"/>
        <v>0</v>
      </c>
      <c r="K56" s="48"/>
      <c r="L56" s="46">
        <f t="shared" si="13"/>
        <v>0</v>
      </c>
      <c r="M56" s="48"/>
      <c r="N56" s="46">
        <f t="shared" si="4"/>
        <v>0</v>
      </c>
      <c r="O56" s="46"/>
      <c r="P56" s="46">
        <f t="shared" si="6"/>
        <v>0</v>
      </c>
      <c r="Q56" s="46">
        <v>0.27</v>
      </c>
      <c r="R56" s="46">
        <f t="shared" si="7"/>
        <v>2135.9322000000002</v>
      </c>
      <c r="S56" s="48"/>
      <c r="T56" s="48"/>
      <c r="U56" s="46">
        <f t="shared" si="8"/>
        <v>11233.421200000001</v>
      </c>
      <c r="V56" s="46">
        <f t="shared" si="15"/>
        <v>896.57879999999932</v>
      </c>
      <c r="W56" s="45">
        <v>80</v>
      </c>
      <c r="X56" s="46">
        <f t="shared" si="9"/>
        <v>9704</v>
      </c>
      <c r="Y56" s="45">
        <v>80</v>
      </c>
      <c r="Z56" s="46">
        <f t="shared" si="10"/>
        <v>9704</v>
      </c>
      <c r="AA56" s="46">
        <f t="shared" si="11"/>
        <v>31538</v>
      </c>
      <c r="AB56" s="46">
        <f t="shared" si="5"/>
        <v>20568.236000000001</v>
      </c>
      <c r="AC56" s="46">
        <f t="shared" si="12"/>
        <v>399024.23599999998</v>
      </c>
    </row>
    <row r="57" spans="1:29" ht="15" x14ac:dyDescent="0.25">
      <c r="A57" s="47" t="s">
        <v>523</v>
      </c>
      <c r="B57" s="48">
        <v>1</v>
      </c>
      <c r="C57" s="49">
        <v>7910.86</v>
      </c>
      <c r="D57" s="46">
        <f t="shared" si="0"/>
        <v>7910.86</v>
      </c>
      <c r="E57" s="48">
        <v>0.2</v>
      </c>
      <c r="F57" s="46">
        <f t="shared" si="1"/>
        <v>1582.172</v>
      </c>
      <c r="G57" s="48"/>
      <c r="H57" s="46">
        <f t="shared" si="2"/>
        <v>0</v>
      </c>
      <c r="I57" s="48"/>
      <c r="J57" s="46">
        <f t="shared" si="3"/>
        <v>0</v>
      </c>
      <c r="K57" s="48"/>
      <c r="L57" s="46">
        <f t="shared" si="13"/>
        <v>0</v>
      </c>
      <c r="M57" s="48"/>
      <c r="N57" s="46">
        <f t="shared" si="4"/>
        <v>0</v>
      </c>
      <c r="O57" s="46"/>
      <c r="P57" s="46">
        <f t="shared" si="6"/>
        <v>0</v>
      </c>
      <c r="Q57" s="46">
        <v>0.27</v>
      </c>
      <c r="R57" s="46">
        <f t="shared" si="7"/>
        <v>2135.9322000000002</v>
      </c>
      <c r="S57" s="48"/>
      <c r="T57" s="48"/>
      <c r="U57" s="46">
        <f t="shared" si="8"/>
        <v>11628.964199999999</v>
      </c>
      <c r="V57" s="46">
        <f t="shared" si="15"/>
        <v>501.03580000000147</v>
      </c>
      <c r="W57" s="45">
        <v>80</v>
      </c>
      <c r="X57" s="46">
        <f t="shared" si="9"/>
        <v>9704</v>
      </c>
      <c r="Y57" s="45">
        <v>80</v>
      </c>
      <c r="Z57" s="46">
        <f t="shared" si="10"/>
        <v>9704</v>
      </c>
      <c r="AA57" s="46">
        <f t="shared" si="11"/>
        <v>31538</v>
      </c>
      <c r="AB57" s="46">
        <f t="shared" si="5"/>
        <v>20568.236000000001</v>
      </c>
      <c r="AC57" s="46">
        <f t="shared" si="12"/>
        <v>399024.23599999998</v>
      </c>
    </row>
    <row r="58" spans="1:29" ht="15" x14ac:dyDescent="0.25">
      <c r="A58" s="47" t="s">
        <v>523</v>
      </c>
      <c r="B58" s="48">
        <v>1</v>
      </c>
      <c r="C58" s="49">
        <v>7910.86</v>
      </c>
      <c r="D58" s="46">
        <f t="shared" si="0"/>
        <v>7910.86</v>
      </c>
      <c r="E58" s="48">
        <v>0.15</v>
      </c>
      <c r="F58" s="46">
        <f t="shared" si="1"/>
        <v>1186.6289999999999</v>
      </c>
      <c r="G58" s="48"/>
      <c r="H58" s="46">
        <f t="shared" si="2"/>
        <v>0</v>
      </c>
      <c r="I58" s="48"/>
      <c r="J58" s="46">
        <f t="shared" si="3"/>
        <v>0</v>
      </c>
      <c r="K58" s="48"/>
      <c r="L58" s="46">
        <f t="shared" si="13"/>
        <v>0</v>
      </c>
      <c r="M58" s="48"/>
      <c r="N58" s="46">
        <f t="shared" si="4"/>
        <v>0</v>
      </c>
      <c r="O58" s="46"/>
      <c r="P58" s="46">
        <f t="shared" si="6"/>
        <v>0</v>
      </c>
      <c r="Q58" s="46">
        <v>0.27</v>
      </c>
      <c r="R58" s="46">
        <f t="shared" si="7"/>
        <v>2135.9322000000002</v>
      </c>
      <c r="S58" s="48"/>
      <c r="T58" s="48"/>
      <c r="U58" s="46">
        <f t="shared" si="8"/>
        <v>11233.421200000001</v>
      </c>
      <c r="V58" s="46">
        <f t="shared" si="15"/>
        <v>896.57879999999932</v>
      </c>
      <c r="W58" s="45">
        <v>80</v>
      </c>
      <c r="X58" s="46">
        <f t="shared" si="9"/>
        <v>9704</v>
      </c>
      <c r="Y58" s="45">
        <v>80</v>
      </c>
      <c r="Z58" s="46">
        <f t="shared" si="10"/>
        <v>9704</v>
      </c>
      <c r="AA58" s="46">
        <f t="shared" si="11"/>
        <v>31538</v>
      </c>
      <c r="AB58" s="46">
        <f t="shared" si="5"/>
        <v>20568.236000000001</v>
      </c>
      <c r="AC58" s="46">
        <f t="shared" si="12"/>
        <v>399024.23599999998</v>
      </c>
    </row>
    <row r="59" spans="1:29" ht="15" x14ac:dyDescent="0.25">
      <c r="A59" s="47" t="s">
        <v>523</v>
      </c>
      <c r="B59" s="48">
        <v>1</v>
      </c>
      <c r="C59" s="49">
        <v>7910.86</v>
      </c>
      <c r="D59" s="46">
        <f t="shared" si="0"/>
        <v>7910.86</v>
      </c>
      <c r="E59" s="48">
        <v>0.15</v>
      </c>
      <c r="F59" s="46">
        <f t="shared" si="1"/>
        <v>1186.6289999999999</v>
      </c>
      <c r="G59" s="48"/>
      <c r="H59" s="46">
        <f t="shared" si="2"/>
        <v>0</v>
      </c>
      <c r="I59" s="48"/>
      <c r="J59" s="46">
        <f t="shared" si="3"/>
        <v>0</v>
      </c>
      <c r="K59" s="48"/>
      <c r="L59" s="46">
        <f t="shared" si="13"/>
        <v>0</v>
      </c>
      <c r="M59" s="48"/>
      <c r="N59" s="46">
        <f t="shared" si="4"/>
        <v>0</v>
      </c>
      <c r="O59" s="46"/>
      <c r="P59" s="46">
        <f t="shared" si="6"/>
        <v>0</v>
      </c>
      <c r="Q59" s="46">
        <v>0.27</v>
      </c>
      <c r="R59" s="46">
        <f t="shared" si="7"/>
        <v>2135.9322000000002</v>
      </c>
      <c r="S59" s="48"/>
      <c r="T59" s="48"/>
      <c r="U59" s="46">
        <f t="shared" si="8"/>
        <v>11233.421200000001</v>
      </c>
      <c r="V59" s="46">
        <f t="shared" si="15"/>
        <v>896.57879999999932</v>
      </c>
      <c r="W59" s="45">
        <v>80</v>
      </c>
      <c r="X59" s="46">
        <f t="shared" si="9"/>
        <v>9704</v>
      </c>
      <c r="Y59" s="45">
        <v>80</v>
      </c>
      <c r="Z59" s="46">
        <f t="shared" si="10"/>
        <v>9704</v>
      </c>
      <c r="AA59" s="46">
        <f t="shared" si="11"/>
        <v>31538</v>
      </c>
      <c r="AB59" s="46">
        <f t="shared" si="5"/>
        <v>20568.236000000001</v>
      </c>
      <c r="AC59" s="46">
        <f t="shared" si="12"/>
        <v>399024.23599999998</v>
      </c>
    </row>
    <row r="60" spans="1:29" ht="15" x14ac:dyDescent="0.25">
      <c r="A60" s="47" t="s">
        <v>523</v>
      </c>
      <c r="B60" s="48">
        <v>1</v>
      </c>
      <c r="C60" s="49">
        <v>7910.86</v>
      </c>
      <c r="D60" s="46">
        <f t="shared" si="0"/>
        <v>7910.86</v>
      </c>
      <c r="E60" s="48">
        <v>0.15</v>
      </c>
      <c r="F60" s="46">
        <f t="shared" si="1"/>
        <v>1186.6289999999999</v>
      </c>
      <c r="G60" s="48"/>
      <c r="H60" s="46">
        <f t="shared" si="2"/>
        <v>0</v>
      </c>
      <c r="I60" s="48"/>
      <c r="J60" s="46">
        <f t="shared" si="3"/>
        <v>0</v>
      </c>
      <c r="K60" s="48"/>
      <c r="L60" s="46">
        <f t="shared" si="13"/>
        <v>0</v>
      </c>
      <c r="M60" s="48"/>
      <c r="N60" s="46">
        <f t="shared" si="4"/>
        <v>0</v>
      </c>
      <c r="O60" s="46"/>
      <c r="P60" s="46">
        <f t="shared" si="6"/>
        <v>0</v>
      </c>
      <c r="Q60" s="46">
        <v>0.27</v>
      </c>
      <c r="R60" s="46">
        <f t="shared" si="7"/>
        <v>2135.9322000000002</v>
      </c>
      <c r="S60" s="48"/>
      <c r="T60" s="48"/>
      <c r="U60" s="46">
        <f t="shared" si="8"/>
        <v>11233.421200000001</v>
      </c>
      <c r="V60" s="46">
        <f t="shared" si="15"/>
        <v>896.57879999999932</v>
      </c>
      <c r="W60" s="45">
        <v>80</v>
      </c>
      <c r="X60" s="46">
        <f t="shared" si="9"/>
        <v>9704</v>
      </c>
      <c r="Y60" s="45">
        <v>80</v>
      </c>
      <c r="Z60" s="46">
        <f t="shared" si="10"/>
        <v>9704</v>
      </c>
      <c r="AA60" s="46">
        <f t="shared" si="11"/>
        <v>31538</v>
      </c>
      <c r="AB60" s="46">
        <f t="shared" si="5"/>
        <v>20568.236000000001</v>
      </c>
      <c r="AC60" s="46">
        <f t="shared" si="12"/>
        <v>399024.23599999998</v>
      </c>
    </row>
    <row r="61" spans="1:29" ht="15" x14ac:dyDescent="0.25">
      <c r="A61" s="47" t="s">
        <v>523</v>
      </c>
      <c r="B61" s="48">
        <v>1</v>
      </c>
      <c r="C61" s="49">
        <v>7910.86</v>
      </c>
      <c r="D61" s="46">
        <f t="shared" si="0"/>
        <v>7910.86</v>
      </c>
      <c r="E61" s="48">
        <v>0.15</v>
      </c>
      <c r="F61" s="46">
        <f t="shared" si="1"/>
        <v>1186.6289999999999</v>
      </c>
      <c r="G61" s="48"/>
      <c r="H61" s="46">
        <f t="shared" si="2"/>
        <v>0</v>
      </c>
      <c r="I61" s="48"/>
      <c r="J61" s="46">
        <f t="shared" si="3"/>
        <v>0</v>
      </c>
      <c r="K61" s="48"/>
      <c r="L61" s="46">
        <f t="shared" si="13"/>
        <v>0</v>
      </c>
      <c r="M61" s="48"/>
      <c r="N61" s="46">
        <f t="shared" si="4"/>
        <v>0</v>
      </c>
      <c r="O61" s="46"/>
      <c r="P61" s="46">
        <f t="shared" si="6"/>
        <v>0</v>
      </c>
      <c r="Q61" s="46">
        <v>0.27</v>
      </c>
      <c r="R61" s="46">
        <f t="shared" si="7"/>
        <v>2135.9322000000002</v>
      </c>
      <c r="S61" s="48"/>
      <c r="T61" s="48"/>
      <c r="U61" s="46">
        <f t="shared" si="8"/>
        <v>11233.421200000001</v>
      </c>
      <c r="V61" s="46">
        <f t="shared" si="15"/>
        <v>896.57879999999932</v>
      </c>
      <c r="W61" s="45">
        <v>80</v>
      </c>
      <c r="X61" s="46">
        <f t="shared" si="9"/>
        <v>9704</v>
      </c>
      <c r="Y61" s="45">
        <v>80</v>
      </c>
      <c r="Z61" s="46">
        <f t="shared" si="10"/>
        <v>9704</v>
      </c>
      <c r="AA61" s="46">
        <f t="shared" si="11"/>
        <v>31538</v>
      </c>
      <c r="AB61" s="46">
        <f t="shared" si="5"/>
        <v>20568.236000000001</v>
      </c>
      <c r="AC61" s="46">
        <f t="shared" si="12"/>
        <v>399024.23599999998</v>
      </c>
    </row>
    <row r="62" spans="1:29" ht="15" x14ac:dyDescent="0.25">
      <c r="A62" s="47" t="s">
        <v>524</v>
      </c>
      <c r="B62" s="48">
        <v>0.5</v>
      </c>
      <c r="C62" s="49">
        <v>9086.24</v>
      </c>
      <c r="D62" s="46">
        <f t="shared" si="0"/>
        <v>4543.12</v>
      </c>
      <c r="E62" s="48"/>
      <c r="F62" s="46">
        <f t="shared" si="1"/>
        <v>0</v>
      </c>
      <c r="G62" s="48"/>
      <c r="H62" s="46">
        <f t="shared" si="2"/>
        <v>0</v>
      </c>
      <c r="I62" s="48"/>
      <c r="J62" s="46">
        <f t="shared" si="3"/>
        <v>0</v>
      </c>
      <c r="K62" s="48"/>
      <c r="L62" s="46">
        <f t="shared" si="13"/>
        <v>0</v>
      </c>
      <c r="M62" s="48"/>
      <c r="N62" s="46">
        <f t="shared" si="4"/>
        <v>0</v>
      </c>
      <c r="O62" s="46"/>
      <c r="P62" s="46">
        <f t="shared" si="6"/>
        <v>0</v>
      </c>
      <c r="Q62" s="46">
        <v>0.27</v>
      </c>
      <c r="R62" s="46">
        <f t="shared" si="7"/>
        <v>1226.6424</v>
      </c>
      <c r="S62" s="48"/>
      <c r="T62" s="48"/>
      <c r="U62" s="46">
        <f t="shared" si="8"/>
        <v>5769.7623999999996</v>
      </c>
      <c r="V62" s="46">
        <f t="shared" si="15"/>
        <v>295.23760000000038</v>
      </c>
      <c r="W62" s="45">
        <v>80</v>
      </c>
      <c r="X62" s="46">
        <f t="shared" si="9"/>
        <v>4852</v>
      </c>
      <c r="Y62" s="45">
        <v>80</v>
      </c>
      <c r="Z62" s="46">
        <f t="shared" si="10"/>
        <v>4852</v>
      </c>
      <c r="AA62" s="46">
        <f t="shared" si="11"/>
        <v>15769</v>
      </c>
      <c r="AB62" s="46">
        <f>D62*2.6</f>
        <v>11812.112000000001</v>
      </c>
      <c r="AC62" s="46">
        <f t="shared" si="12"/>
        <v>201040.11199999999</v>
      </c>
    </row>
    <row r="63" spans="1:29" ht="15" x14ac:dyDescent="0.25">
      <c r="A63" s="47" t="s">
        <v>525</v>
      </c>
      <c r="B63" s="48">
        <v>1</v>
      </c>
      <c r="C63" s="49">
        <v>9753.1200000000008</v>
      </c>
      <c r="D63" s="46">
        <f t="shared" si="0"/>
        <v>9753.1200000000008</v>
      </c>
      <c r="E63" s="48">
        <v>0.3</v>
      </c>
      <c r="F63" s="46">
        <f t="shared" si="1"/>
        <v>2925.9360000000001</v>
      </c>
      <c r="G63" s="48"/>
      <c r="H63" s="46">
        <f t="shared" si="2"/>
        <v>0</v>
      </c>
      <c r="I63" s="48"/>
      <c r="J63" s="46">
        <f t="shared" si="3"/>
        <v>0</v>
      </c>
      <c r="K63" s="48"/>
      <c r="L63" s="46">
        <f t="shared" si="13"/>
        <v>0</v>
      </c>
      <c r="M63" s="48">
        <v>0.3</v>
      </c>
      <c r="N63" s="46">
        <f t="shared" si="4"/>
        <v>2925.9360000000001</v>
      </c>
      <c r="O63" s="46"/>
      <c r="P63" s="46">
        <f t="shared" si="6"/>
        <v>0</v>
      </c>
      <c r="Q63" s="46">
        <v>0.27</v>
      </c>
      <c r="R63" s="46">
        <f t="shared" si="7"/>
        <v>2633.3424000000005</v>
      </c>
      <c r="S63" s="48"/>
      <c r="T63" s="48"/>
      <c r="U63" s="46">
        <f t="shared" si="8"/>
        <v>18238.3344</v>
      </c>
      <c r="V63" s="46">
        <v>0</v>
      </c>
      <c r="W63" s="45">
        <v>80</v>
      </c>
      <c r="X63" s="46">
        <f t="shared" si="9"/>
        <v>14590.667519999999</v>
      </c>
      <c r="Y63" s="45">
        <v>80</v>
      </c>
      <c r="Z63" s="46">
        <f t="shared" si="10"/>
        <v>14590.667519999999</v>
      </c>
      <c r="AA63" s="46">
        <f t="shared" si="11"/>
        <v>47419.669440000005</v>
      </c>
      <c r="AB63" s="46">
        <f t="shared" si="5"/>
        <v>25358.112000000005</v>
      </c>
      <c r="AC63" s="46">
        <f t="shared" si="12"/>
        <v>594394.14528000006</v>
      </c>
    </row>
    <row r="64" spans="1:29" ht="15" x14ac:dyDescent="0.25">
      <c r="A64" s="47" t="s">
        <v>526</v>
      </c>
      <c r="B64" s="48">
        <v>1</v>
      </c>
      <c r="C64" s="49">
        <v>9753.1200000000008</v>
      </c>
      <c r="D64" s="46">
        <f t="shared" si="0"/>
        <v>9753.1200000000008</v>
      </c>
      <c r="E64" s="48">
        <v>0.3</v>
      </c>
      <c r="F64" s="46">
        <f t="shared" si="1"/>
        <v>2925.9360000000001</v>
      </c>
      <c r="G64" s="48"/>
      <c r="H64" s="46">
        <f t="shared" si="2"/>
        <v>0</v>
      </c>
      <c r="I64" s="48"/>
      <c r="J64" s="46">
        <f t="shared" si="3"/>
        <v>0</v>
      </c>
      <c r="K64" s="48"/>
      <c r="L64" s="46">
        <f t="shared" si="13"/>
        <v>0</v>
      </c>
      <c r="M64" s="48">
        <v>0.3</v>
      </c>
      <c r="N64" s="46">
        <f t="shared" si="4"/>
        <v>2925.9360000000001</v>
      </c>
      <c r="O64" s="46"/>
      <c r="P64" s="46">
        <f t="shared" si="6"/>
        <v>0</v>
      </c>
      <c r="Q64" s="46">
        <v>0.27</v>
      </c>
      <c r="R64" s="46">
        <f t="shared" si="7"/>
        <v>2633.3424000000005</v>
      </c>
      <c r="S64" s="48"/>
      <c r="T64" s="48"/>
      <c r="U64" s="46">
        <f t="shared" si="8"/>
        <v>18238.3344</v>
      </c>
      <c r="V64" s="46">
        <v>0</v>
      </c>
      <c r="W64" s="45">
        <v>80</v>
      </c>
      <c r="X64" s="46">
        <f t="shared" si="9"/>
        <v>14590.667519999999</v>
      </c>
      <c r="Y64" s="45">
        <v>80</v>
      </c>
      <c r="Z64" s="46">
        <f t="shared" si="10"/>
        <v>14590.667519999999</v>
      </c>
      <c r="AA64" s="46">
        <f t="shared" si="11"/>
        <v>47419.669440000005</v>
      </c>
      <c r="AB64" s="46">
        <f t="shared" si="5"/>
        <v>25358.112000000005</v>
      </c>
      <c r="AC64" s="46">
        <f t="shared" si="12"/>
        <v>594394.14528000006</v>
      </c>
    </row>
    <row r="65" spans="1:29" ht="15" x14ac:dyDescent="0.25">
      <c r="A65" s="47" t="s">
        <v>527</v>
      </c>
      <c r="B65" s="48">
        <v>1</v>
      </c>
      <c r="C65" s="49">
        <v>11920.48</v>
      </c>
      <c r="D65" s="46">
        <f t="shared" si="0"/>
        <v>11920.48</v>
      </c>
      <c r="E65" s="48">
        <v>0.3</v>
      </c>
      <c r="F65" s="46">
        <f t="shared" si="1"/>
        <v>3576.1439999999998</v>
      </c>
      <c r="G65" s="48"/>
      <c r="H65" s="46">
        <f t="shared" si="2"/>
        <v>0</v>
      </c>
      <c r="I65" s="48"/>
      <c r="J65" s="46">
        <f t="shared" si="3"/>
        <v>0</v>
      </c>
      <c r="K65" s="48"/>
      <c r="L65" s="46">
        <f t="shared" si="13"/>
        <v>0</v>
      </c>
      <c r="M65" s="48">
        <v>0.5</v>
      </c>
      <c r="N65" s="46">
        <f t="shared" si="4"/>
        <v>5960.24</v>
      </c>
      <c r="O65" s="46"/>
      <c r="P65" s="46">
        <f t="shared" si="6"/>
        <v>0</v>
      </c>
      <c r="Q65" s="46">
        <v>0.27</v>
      </c>
      <c r="R65" s="46">
        <f t="shared" si="7"/>
        <v>3218.5296000000003</v>
      </c>
      <c r="S65" s="48"/>
      <c r="T65" s="48"/>
      <c r="U65" s="46">
        <f t="shared" si="8"/>
        <v>24675.393600000003</v>
      </c>
      <c r="V65" s="46">
        <v>0</v>
      </c>
      <c r="W65" s="45">
        <v>80</v>
      </c>
      <c r="X65" s="46">
        <f t="shared" si="9"/>
        <v>19740.314880000005</v>
      </c>
      <c r="Y65" s="45">
        <v>80</v>
      </c>
      <c r="Z65" s="46">
        <f t="shared" si="10"/>
        <v>19740.314880000005</v>
      </c>
      <c r="AA65" s="46">
        <f t="shared" si="11"/>
        <v>64156.023360000007</v>
      </c>
      <c r="AB65" s="46">
        <f t="shared" si="5"/>
        <v>30993.248</v>
      </c>
      <c r="AC65" s="46">
        <f t="shared" si="12"/>
        <v>800865.52832000016</v>
      </c>
    </row>
    <row r="66" spans="1:29" ht="15" x14ac:dyDescent="0.25">
      <c r="A66" s="47" t="s">
        <v>528</v>
      </c>
      <c r="B66" s="48">
        <v>0.5</v>
      </c>
      <c r="C66" s="49">
        <v>11920.48</v>
      </c>
      <c r="D66" s="46">
        <f t="shared" si="0"/>
        <v>5960.24</v>
      </c>
      <c r="E66" s="48"/>
      <c r="F66" s="46">
        <f t="shared" si="1"/>
        <v>0</v>
      </c>
      <c r="G66" s="48"/>
      <c r="H66" s="46">
        <f t="shared" si="2"/>
        <v>0</v>
      </c>
      <c r="I66" s="48"/>
      <c r="J66" s="46">
        <f t="shared" si="3"/>
        <v>0</v>
      </c>
      <c r="K66" s="48"/>
      <c r="L66" s="46">
        <f t="shared" si="13"/>
        <v>0</v>
      </c>
      <c r="M66" s="48"/>
      <c r="N66" s="46">
        <f t="shared" si="4"/>
        <v>0</v>
      </c>
      <c r="O66" s="46"/>
      <c r="P66" s="46">
        <f t="shared" si="6"/>
        <v>0</v>
      </c>
      <c r="Q66" s="46">
        <v>0.27</v>
      </c>
      <c r="R66" s="46">
        <f t="shared" si="7"/>
        <v>1609.2648000000002</v>
      </c>
      <c r="S66" s="48"/>
      <c r="T66" s="48"/>
      <c r="U66" s="46">
        <f t="shared" si="8"/>
        <v>7569.5047999999997</v>
      </c>
      <c r="V66" s="46">
        <v>0</v>
      </c>
      <c r="W66" s="45">
        <v>80</v>
      </c>
      <c r="X66" s="46">
        <f t="shared" si="9"/>
        <v>6055.6038399999998</v>
      </c>
      <c r="Y66" s="45">
        <v>80</v>
      </c>
      <c r="Z66" s="46">
        <f t="shared" si="10"/>
        <v>6055.6038399999998</v>
      </c>
      <c r="AA66" s="46">
        <f t="shared" si="11"/>
        <v>19680.712479999998</v>
      </c>
      <c r="AB66" s="46">
        <f t="shared" si="5"/>
        <v>15496.624</v>
      </c>
      <c r="AC66" s="46">
        <f t="shared" si="12"/>
        <v>251665.17375999998</v>
      </c>
    </row>
    <row r="67" spans="1:29" ht="15" x14ac:dyDescent="0.25">
      <c r="A67" s="47" t="s">
        <v>529</v>
      </c>
      <c r="B67" s="48">
        <v>1</v>
      </c>
      <c r="C67" s="49">
        <v>8560.0300000000007</v>
      </c>
      <c r="D67" s="46">
        <f t="shared" si="0"/>
        <v>8560.0300000000007</v>
      </c>
      <c r="E67" s="48">
        <v>0.2</v>
      </c>
      <c r="F67" s="46">
        <f t="shared" si="1"/>
        <v>1712.0060000000003</v>
      </c>
      <c r="G67" s="48"/>
      <c r="H67" s="46">
        <f t="shared" si="2"/>
        <v>0</v>
      </c>
      <c r="I67" s="48"/>
      <c r="J67" s="46">
        <f t="shared" si="3"/>
        <v>0</v>
      </c>
      <c r="K67" s="48"/>
      <c r="L67" s="46">
        <f t="shared" si="13"/>
        <v>0</v>
      </c>
      <c r="M67" s="48"/>
      <c r="N67" s="46">
        <f t="shared" si="4"/>
        <v>0</v>
      </c>
      <c r="O67" s="46"/>
      <c r="P67" s="46">
        <f t="shared" si="6"/>
        <v>0</v>
      </c>
      <c r="Q67" s="46">
        <v>0.27</v>
      </c>
      <c r="R67" s="46">
        <f t="shared" si="7"/>
        <v>2311.2081000000003</v>
      </c>
      <c r="S67" s="48"/>
      <c r="T67" s="48"/>
      <c r="U67" s="46">
        <f t="shared" si="8"/>
        <v>12583.2441</v>
      </c>
      <c r="V67" s="46">
        <v>0</v>
      </c>
      <c r="W67" s="45">
        <v>80</v>
      </c>
      <c r="X67" s="46">
        <f t="shared" si="9"/>
        <v>10066.59528</v>
      </c>
      <c r="Y67" s="45">
        <v>80</v>
      </c>
      <c r="Z67" s="46">
        <f t="shared" si="10"/>
        <v>10066.59528</v>
      </c>
      <c r="AA67" s="46">
        <f t="shared" si="11"/>
        <v>32716.434660000003</v>
      </c>
      <c r="AB67" s="46">
        <f t="shared" si="5"/>
        <v>22256.078000000001</v>
      </c>
      <c r="AC67" s="46">
        <f t="shared" si="12"/>
        <v>414853.29392000003</v>
      </c>
    </row>
    <row r="68" spans="1:29" ht="28.5" x14ac:dyDescent="0.2">
      <c r="A68" s="50" t="s">
        <v>530</v>
      </c>
      <c r="B68" s="50">
        <f>SUM(B13:B67)</f>
        <v>53.55</v>
      </c>
      <c r="C68" s="51">
        <f>SUM(C13:C67)</f>
        <v>592107.04999999993</v>
      </c>
      <c r="D68" s="51">
        <f>SUM(D13:D67)</f>
        <v>588824.74999999988</v>
      </c>
      <c r="E68" s="51"/>
      <c r="F68" s="51">
        <f>SUM(F13:F67)</f>
        <v>134896.05600000001</v>
      </c>
      <c r="G68" s="51"/>
      <c r="H68" s="51">
        <f>SUM(H13:H67)</f>
        <v>25208.064000000006</v>
      </c>
      <c r="I68" s="51"/>
      <c r="J68" s="51">
        <f>SUM(J13:J67)</f>
        <v>0</v>
      </c>
      <c r="K68" s="51"/>
      <c r="L68" s="51">
        <f>SUM(L13:L67)</f>
        <v>15395.55</v>
      </c>
      <c r="M68" s="51"/>
      <c r="N68" s="51">
        <f>SUM(N13:N67)</f>
        <v>44812.112000000001</v>
      </c>
      <c r="O68" s="51"/>
      <c r="P68" s="51">
        <f>SUM(P13:P67)</f>
        <v>9206.07</v>
      </c>
      <c r="Q68" s="51"/>
      <c r="R68" s="51">
        <f>SUM(R13:R67)</f>
        <v>190657.81530000019</v>
      </c>
      <c r="S68" s="51"/>
      <c r="T68" s="51">
        <f>SUM(T13:T67)</f>
        <v>0</v>
      </c>
      <c r="U68" s="51"/>
      <c r="V68" s="51">
        <f>SUM(V13:V67)</f>
        <v>11476.154400000007</v>
      </c>
      <c r="W68" s="51"/>
      <c r="X68" s="51">
        <f>SUM(X13:X67)</f>
        <v>816381.25735999993</v>
      </c>
      <c r="Y68" s="51"/>
      <c r="Z68" s="51">
        <f>SUM(Z13:Z67)</f>
        <v>816381.25735999993</v>
      </c>
      <c r="AA68" s="51">
        <f>SUM(AA13:AA67)</f>
        <v>2653239.0864199996</v>
      </c>
      <c r="AB68" s="51">
        <f>SUM(AB13:AB67)</f>
        <v>1530944.3500000008</v>
      </c>
      <c r="AC68" s="51">
        <f>SUM(AC13:AC67)</f>
        <v>33369813.387040026</v>
      </c>
    </row>
    <row r="69" spans="1:29" ht="14.25" x14ac:dyDescent="0.2">
      <c r="A69" s="456" t="s">
        <v>531</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row>
    <row r="70" spans="1:29" ht="15" x14ac:dyDescent="0.25">
      <c r="A70" s="52" t="s">
        <v>532</v>
      </c>
      <c r="B70" s="53">
        <v>1</v>
      </c>
      <c r="C70" s="54">
        <v>7314.84</v>
      </c>
      <c r="D70" s="46">
        <f t="shared" ref="D70:D93" si="16">C70*B70</f>
        <v>7314.84</v>
      </c>
      <c r="E70" s="54">
        <v>0.2</v>
      </c>
      <c r="F70" s="46">
        <f>D70*E70</f>
        <v>1462.9680000000001</v>
      </c>
      <c r="G70" s="54"/>
      <c r="H70" s="46">
        <f t="shared" ref="H70:H93" si="17">D70*G70</f>
        <v>0</v>
      </c>
      <c r="I70" s="54"/>
      <c r="J70" s="46">
        <f t="shared" ref="J70:J93" si="18">D70*I70/100</f>
        <v>0</v>
      </c>
      <c r="K70" s="54"/>
      <c r="L70" s="46">
        <f t="shared" ref="L70:L93" si="19">D70*K70</f>
        <v>0</v>
      </c>
      <c r="M70" s="54"/>
      <c r="N70" s="46">
        <f t="shared" ref="N70:N93" si="20">D70*M70</f>
        <v>0</v>
      </c>
      <c r="O70" s="46"/>
      <c r="P70" s="46">
        <f>D70*O70</f>
        <v>0</v>
      </c>
      <c r="Q70" s="46">
        <v>0.25</v>
      </c>
      <c r="R70" s="46">
        <f t="shared" ref="R70:R93" si="21">D70*Q70</f>
        <v>1828.71</v>
      </c>
      <c r="S70" s="54"/>
      <c r="T70" s="54"/>
      <c r="U70" s="46">
        <f t="shared" ref="U70:U93" si="22">D70+F70+H70+J70+L70+N70+P70+R70+T70</f>
        <v>10606.518</v>
      </c>
      <c r="V70" s="46">
        <f t="shared" ref="V70:V92" si="23">(12130*B70)-U70</f>
        <v>1523.482</v>
      </c>
      <c r="W70" s="45">
        <v>80</v>
      </c>
      <c r="X70" s="46">
        <f t="shared" ref="X70:X93" si="24">(U70+V70)*W70/100</f>
        <v>9704</v>
      </c>
      <c r="Y70" s="45">
        <v>80</v>
      </c>
      <c r="Z70" s="46">
        <f t="shared" ref="Z70:Z93" si="25">(U70+V70)*Y70/100</f>
        <v>9704</v>
      </c>
      <c r="AA70" s="46">
        <f t="shared" ref="AA70:AA92" si="26">D70+F70+H70+J70+X70+Z70+L70+N70+T70+P70+R70+V70</f>
        <v>31538</v>
      </c>
      <c r="AB70" s="46">
        <f t="shared" ref="AB70:AB91" si="27">D70*2.6</f>
        <v>19018.584000000003</v>
      </c>
      <c r="AC70" s="46">
        <f t="shared" ref="AC70:AC92" si="28">(AA70*12)+AB70</f>
        <v>397474.58400000003</v>
      </c>
    </row>
    <row r="71" spans="1:29" ht="15" x14ac:dyDescent="0.25">
      <c r="A71" s="52"/>
      <c r="B71" s="53"/>
      <c r="C71" s="54"/>
      <c r="D71" s="46"/>
      <c r="E71" s="54"/>
      <c r="F71" s="46"/>
      <c r="G71" s="54"/>
      <c r="H71" s="46"/>
      <c r="I71" s="54"/>
      <c r="J71" s="46"/>
      <c r="K71" s="54"/>
      <c r="L71" s="46"/>
      <c r="M71" s="54"/>
      <c r="N71" s="46"/>
      <c r="O71" s="46"/>
      <c r="P71" s="46"/>
      <c r="Q71" s="46"/>
      <c r="R71" s="46"/>
      <c r="S71" s="54"/>
      <c r="T71" s="54"/>
      <c r="U71" s="46"/>
      <c r="V71" s="46"/>
      <c r="W71" s="45"/>
      <c r="X71" s="46"/>
      <c r="Y71" s="45"/>
      <c r="Z71" s="46"/>
      <c r="AA71" s="46"/>
      <c r="AB71" s="46"/>
      <c r="AC71" s="46"/>
    </row>
    <row r="72" spans="1:29" ht="30" x14ac:dyDescent="0.25">
      <c r="A72" s="52" t="s">
        <v>533</v>
      </c>
      <c r="B72" s="53">
        <v>1</v>
      </c>
      <c r="C72" s="54">
        <v>7314.84</v>
      </c>
      <c r="D72" s="46">
        <f t="shared" si="16"/>
        <v>7314.84</v>
      </c>
      <c r="E72" s="54">
        <v>0.15</v>
      </c>
      <c r="F72" s="46">
        <f t="shared" ref="F72:F93" si="29">D72*E72</f>
        <v>1097.2259999999999</v>
      </c>
      <c r="G72" s="54"/>
      <c r="H72" s="46">
        <f t="shared" si="17"/>
        <v>0</v>
      </c>
      <c r="I72" s="54"/>
      <c r="J72" s="46">
        <f t="shared" si="18"/>
        <v>0</v>
      </c>
      <c r="K72" s="54"/>
      <c r="L72" s="46">
        <f t="shared" si="19"/>
        <v>0</v>
      </c>
      <c r="M72" s="54"/>
      <c r="N72" s="46">
        <f t="shared" si="20"/>
        <v>0</v>
      </c>
      <c r="O72" s="46"/>
      <c r="P72" s="46">
        <f t="shared" ref="P72:P93" si="30">D72*O72</f>
        <v>0</v>
      </c>
      <c r="Q72" s="46">
        <v>0.25</v>
      </c>
      <c r="R72" s="46">
        <f t="shared" si="21"/>
        <v>1828.71</v>
      </c>
      <c r="S72" s="54"/>
      <c r="T72" s="54"/>
      <c r="U72" s="46">
        <f t="shared" si="22"/>
        <v>10240.776000000002</v>
      </c>
      <c r="V72" s="46">
        <f t="shared" si="23"/>
        <v>1889.2239999999983</v>
      </c>
      <c r="W72" s="45">
        <v>80</v>
      </c>
      <c r="X72" s="46">
        <f t="shared" si="24"/>
        <v>9704</v>
      </c>
      <c r="Y72" s="45">
        <v>80</v>
      </c>
      <c r="Z72" s="46">
        <f t="shared" si="25"/>
        <v>9704</v>
      </c>
      <c r="AA72" s="46">
        <f t="shared" si="26"/>
        <v>31537.999999999996</v>
      </c>
      <c r="AB72" s="46">
        <f t="shared" si="27"/>
        <v>19018.584000000003</v>
      </c>
      <c r="AC72" s="46">
        <f t="shared" si="28"/>
        <v>397474.58399999992</v>
      </c>
    </row>
    <row r="73" spans="1:29" ht="15" x14ac:dyDescent="0.25">
      <c r="A73" s="52" t="s">
        <v>534</v>
      </c>
      <c r="B73" s="53">
        <v>1</v>
      </c>
      <c r="C73" s="54">
        <v>7314.84</v>
      </c>
      <c r="D73" s="46">
        <f t="shared" si="16"/>
        <v>7314.84</v>
      </c>
      <c r="E73" s="54">
        <v>0.15</v>
      </c>
      <c r="F73" s="46">
        <f t="shared" si="29"/>
        <v>1097.2259999999999</v>
      </c>
      <c r="G73" s="54"/>
      <c r="H73" s="46">
        <f t="shared" si="17"/>
        <v>0</v>
      </c>
      <c r="I73" s="54"/>
      <c r="J73" s="46">
        <f t="shared" si="18"/>
        <v>0</v>
      </c>
      <c r="K73" s="54"/>
      <c r="L73" s="46">
        <f t="shared" si="19"/>
        <v>0</v>
      </c>
      <c r="M73" s="54"/>
      <c r="N73" s="46">
        <f t="shared" si="20"/>
        <v>0</v>
      </c>
      <c r="O73" s="46"/>
      <c r="P73" s="46">
        <f t="shared" si="30"/>
        <v>0</v>
      </c>
      <c r="Q73" s="46">
        <v>0.25</v>
      </c>
      <c r="R73" s="46">
        <f t="shared" si="21"/>
        <v>1828.71</v>
      </c>
      <c r="S73" s="54"/>
      <c r="T73" s="54"/>
      <c r="U73" s="46">
        <f t="shared" si="22"/>
        <v>10240.776000000002</v>
      </c>
      <c r="V73" s="46">
        <f t="shared" si="23"/>
        <v>1889.2239999999983</v>
      </c>
      <c r="W73" s="45">
        <v>80</v>
      </c>
      <c r="X73" s="46">
        <f t="shared" si="24"/>
        <v>9704</v>
      </c>
      <c r="Y73" s="45">
        <v>80</v>
      </c>
      <c r="Z73" s="46">
        <f t="shared" si="25"/>
        <v>9704</v>
      </c>
      <c r="AA73" s="46">
        <f t="shared" si="26"/>
        <v>31537.999999999996</v>
      </c>
      <c r="AB73" s="46">
        <f t="shared" si="27"/>
        <v>19018.584000000003</v>
      </c>
      <c r="AC73" s="46">
        <f t="shared" si="28"/>
        <v>397474.58399999992</v>
      </c>
    </row>
    <row r="74" spans="1:29" ht="15" x14ac:dyDescent="0.25">
      <c r="A74" s="52" t="s">
        <v>534</v>
      </c>
      <c r="B74" s="53">
        <v>1</v>
      </c>
      <c r="C74" s="54">
        <v>7314.84</v>
      </c>
      <c r="D74" s="46">
        <f t="shared" si="16"/>
        <v>7314.84</v>
      </c>
      <c r="E74" s="54">
        <v>0.2</v>
      </c>
      <c r="F74" s="46">
        <f t="shared" si="29"/>
        <v>1462.9680000000001</v>
      </c>
      <c r="G74" s="54"/>
      <c r="H74" s="46">
        <f t="shared" si="17"/>
        <v>0</v>
      </c>
      <c r="I74" s="54"/>
      <c r="J74" s="46">
        <f t="shared" si="18"/>
        <v>0</v>
      </c>
      <c r="K74" s="54"/>
      <c r="L74" s="46">
        <f t="shared" si="19"/>
        <v>0</v>
      </c>
      <c r="M74" s="54"/>
      <c r="N74" s="46">
        <f t="shared" si="20"/>
        <v>0</v>
      </c>
      <c r="O74" s="46"/>
      <c r="P74" s="46">
        <f t="shared" si="30"/>
        <v>0</v>
      </c>
      <c r="Q74" s="46">
        <v>0.25</v>
      </c>
      <c r="R74" s="46">
        <f t="shared" si="21"/>
        <v>1828.71</v>
      </c>
      <c r="S74" s="54"/>
      <c r="T74" s="54"/>
      <c r="U74" s="46">
        <f t="shared" si="22"/>
        <v>10606.518</v>
      </c>
      <c r="V74" s="46">
        <f t="shared" si="23"/>
        <v>1523.482</v>
      </c>
      <c r="W74" s="45">
        <v>80</v>
      </c>
      <c r="X74" s="46">
        <f t="shared" si="24"/>
        <v>9704</v>
      </c>
      <c r="Y74" s="45">
        <v>80</v>
      </c>
      <c r="Z74" s="46">
        <f t="shared" si="25"/>
        <v>9704</v>
      </c>
      <c r="AA74" s="46">
        <f t="shared" si="26"/>
        <v>31538</v>
      </c>
      <c r="AB74" s="46">
        <f t="shared" si="27"/>
        <v>19018.584000000003</v>
      </c>
      <c r="AC74" s="46">
        <f t="shared" si="28"/>
        <v>397474.58400000003</v>
      </c>
    </row>
    <row r="75" spans="1:29" ht="15" x14ac:dyDescent="0.25">
      <c r="A75" s="52" t="s">
        <v>535</v>
      </c>
      <c r="B75" s="53">
        <v>1</v>
      </c>
      <c r="C75" s="54">
        <v>7314.84</v>
      </c>
      <c r="D75" s="46">
        <f t="shared" si="16"/>
        <v>7314.84</v>
      </c>
      <c r="E75" s="54">
        <v>0.1</v>
      </c>
      <c r="F75" s="46">
        <f t="shared" si="29"/>
        <v>731.48400000000004</v>
      </c>
      <c r="G75" s="54"/>
      <c r="H75" s="46">
        <f t="shared" si="17"/>
        <v>0</v>
      </c>
      <c r="I75" s="54"/>
      <c r="J75" s="46">
        <f t="shared" si="18"/>
        <v>0</v>
      </c>
      <c r="K75" s="54"/>
      <c r="L75" s="46">
        <f t="shared" si="19"/>
        <v>0</v>
      </c>
      <c r="M75" s="54"/>
      <c r="N75" s="46">
        <f t="shared" si="20"/>
        <v>0</v>
      </c>
      <c r="O75" s="46"/>
      <c r="P75" s="46">
        <f t="shared" si="30"/>
        <v>0</v>
      </c>
      <c r="Q75" s="46">
        <v>0.25</v>
      </c>
      <c r="R75" s="46">
        <f t="shared" si="21"/>
        <v>1828.71</v>
      </c>
      <c r="S75" s="54"/>
      <c r="T75" s="54"/>
      <c r="U75" s="46">
        <f t="shared" si="22"/>
        <v>9875.0339999999997</v>
      </c>
      <c r="V75" s="46">
        <f t="shared" si="23"/>
        <v>2254.9660000000003</v>
      </c>
      <c r="W75" s="45">
        <v>80</v>
      </c>
      <c r="X75" s="46">
        <f t="shared" si="24"/>
        <v>9704</v>
      </c>
      <c r="Y75" s="45">
        <v>80</v>
      </c>
      <c r="Z75" s="46">
        <f t="shared" si="25"/>
        <v>9704</v>
      </c>
      <c r="AA75" s="46">
        <f t="shared" si="26"/>
        <v>31538</v>
      </c>
      <c r="AB75" s="46">
        <f t="shared" si="27"/>
        <v>19018.584000000003</v>
      </c>
      <c r="AC75" s="46">
        <f t="shared" si="28"/>
        <v>397474.58400000003</v>
      </c>
    </row>
    <row r="76" spans="1:29" ht="15" x14ac:dyDescent="0.25">
      <c r="A76" s="52" t="s">
        <v>535</v>
      </c>
      <c r="B76" s="53">
        <v>1</v>
      </c>
      <c r="C76" s="54">
        <v>7314.84</v>
      </c>
      <c r="D76" s="46">
        <f t="shared" si="16"/>
        <v>7314.84</v>
      </c>
      <c r="E76" s="54">
        <v>0.1</v>
      </c>
      <c r="F76" s="46">
        <f t="shared" si="29"/>
        <v>731.48400000000004</v>
      </c>
      <c r="G76" s="54"/>
      <c r="H76" s="46">
        <f t="shared" si="17"/>
        <v>0</v>
      </c>
      <c r="I76" s="54"/>
      <c r="J76" s="46">
        <f t="shared" si="18"/>
        <v>0</v>
      </c>
      <c r="K76" s="54"/>
      <c r="L76" s="46">
        <f t="shared" si="19"/>
        <v>0</v>
      </c>
      <c r="M76" s="54"/>
      <c r="N76" s="46">
        <f t="shared" si="20"/>
        <v>0</v>
      </c>
      <c r="O76" s="46"/>
      <c r="P76" s="46">
        <f t="shared" si="30"/>
        <v>0</v>
      </c>
      <c r="Q76" s="46">
        <v>0.25</v>
      </c>
      <c r="R76" s="46">
        <f t="shared" si="21"/>
        <v>1828.71</v>
      </c>
      <c r="S76" s="54"/>
      <c r="T76" s="54"/>
      <c r="U76" s="46">
        <f t="shared" si="22"/>
        <v>9875.0339999999997</v>
      </c>
      <c r="V76" s="46">
        <f t="shared" si="23"/>
        <v>2254.9660000000003</v>
      </c>
      <c r="W76" s="45">
        <v>80</v>
      </c>
      <c r="X76" s="46">
        <f t="shared" si="24"/>
        <v>9704</v>
      </c>
      <c r="Y76" s="45">
        <v>80</v>
      </c>
      <c r="Z76" s="46">
        <f t="shared" si="25"/>
        <v>9704</v>
      </c>
      <c r="AA76" s="46">
        <f t="shared" si="26"/>
        <v>31538</v>
      </c>
      <c r="AB76" s="46">
        <f t="shared" si="27"/>
        <v>19018.584000000003</v>
      </c>
      <c r="AC76" s="46">
        <f t="shared" si="28"/>
        <v>397474.58400000003</v>
      </c>
    </row>
    <row r="77" spans="1:29" ht="15" x14ac:dyDescent="0.25">
      <c r="A77" s="52" t="s">
        <v>535</v>
      </c>
      <c r="B77" s="53">
        <v>1</v>
      </c>
      <c r="C77" s="54">
        <v>7314.84</v>
      </c>
      <c r="D77" s="46">
        <f t="shared" si="16"/>
        <v>7314.84</v>
      </c>
      <c r="E77" s="54">
        <v>0.15</v>
      </c>
      <c r="F77" s="46">
        <f t="shared" si="29"/>
        <v>1097.2259999999999</v>
      </c>
      <c r="G77" s="54"/>
      <c r="H77" s="46">
        <f t="shared" si="17"/>
        <v>0</v>
      </c>
      <c r="I77" s="54"/>
      <c r="J77" s="46">
        <f t="shared" si="18"/>
        <v>0</v>
      </c>
      <c r="K77" s="54"/>
      <c r="L77" s="46">
        <f t="shared" si="19"/>
        <v>0</v>
      </c>
      <c r="M77" s="54"/>
      <c r="N77" s="46">
        <f t="shared" si="20"/>
        <v>0</v>
      </c>
      <c r="O77" s="46"/>
      <c r="P77" s="46">
        <f t="shared" si="30"/>
        <v>0</v>
      </c>
      <c r="Q77" s="46">
        <v>0.25</v>
      </c>
      <c r="R77" s="46">
        <f t="shared" si="21"/>
        <v>1828.71</v>
      </c>
      <c r="S77" s="54"/>
      <c r="T77" s="54"/>
      <c r="U77" s="46">
        <f t="shared" si="22"/>
        <v>10240.776000000002</v>
      </c>
      <c r="V77" s="46">
        <f t="shared" si="23"/>
        <v>1889.2239999999983</v>
      </c>
      <c r="W77" s="45">
        <v>80</v>
      </c>
      <c r="X77" s="46">
        <f t="shared" si="24"/>
        <v>9704</v>
      </c>
      <c r="Y77" s="45">
        <v>80</v>
      </c>
      <c r="Z77" s="46">
        <f t="shared" si="25"/>
        <v>9704</v>
      </c>
      <c r="AA77" s="46">
        <f t="shared" si="26"/>
        <v>31537.999999999996</v>
      </c>
      <c r="AB77" s="46">
        <f t="shared" si="27"/>
        <v>19018.584000000003</v>
      </c>
      <c r="AC77" s="46">
        <f t="shared" si="28"/>
        <v>397474.58399999992</v>
      </c>
    </row>
    <row r="78" spans="1:29" ht="45" x14ac:dyDescent="0.25">
      <c r="A78" s="52" t="s">
        <v>536</v>
      </c>
      <c r="B78" s="53">
        <v>0.5</v>
      </c>
      <c r="C78" s="54">
        <v>7314.84</v>
      </c>
      <c r="D78" s="46">
        <f t="shared" si="16"/>
        <v>3657.42</v>
      </c>
      <c r="E78" s="54">
        <v>0.3</v>
      </c>
      <c r="F78" s="46">
        <f t="shared" si="29"/>
        <v>1097.2259999999999</v>
      </c>
      <c r="G78" s="54"/>
      <c r="H78" s="46">
        <f t="shared" si="17"/>
        <v>0</v>
      </c>
      <c r="I78" s="54"/>
      <c r="J78" s="46">
        <f t="shared" si="18"/>
        <v>0</v>
      </c>
      <c r="K78" s="54"/>
      <c r="L78" s="46">
        <f t="shared" si="19"/>
        <v>0</v>
      </c>
      <c r="M78" s="54"/>
      <c r="N78" s="46">
        <f t="shared" si="20"/>
        <v>0</v>
      </c>
      <c r="O78" s="46"/>
      <c r="P78" s="46">
        <f t="shared" si="30"/>
        <v>0</v>
      </c>
      <c r="Q78" s="46">
        <v>0.25</v>
      </c>
      <c r="R78" s="46">
        <f t="shared" si="21"/>
        <v>914.35500000000002</v>
      </c>
      <c r="S78" s="54"/>
      <c r="T78" s="54"/>
      <c r="U78" s="46">
        <f t="shared" si="22"/>
        <v>5669.0010000000002</v>
      </c>
      <c r="V78" s="46">
        <f t="shared" si="23"/>
        <v>395.9989999999998</v>
      </c>
      <c r="W78" s="45">
        <v>80</v>
      </c>
      <c r="X78" s="46">
        <f t="shared" si="24"/>
        <v>4852</v>
      </c>
      <c r="Y78" s="45">
        <v>80</v>
      </c>
      <c r="Z78" s="46">
        <f t="shared" si="25"/>
        <v>4852</v>
      </c>
      <c r="AA78" s="46">
        <f t="shared" si="26"/>
        <v>15769</v>
      </c>
      <c r="AB78" s="46">
        <f t="shared" si="27"/>
        <v>9509.2920000000013</v>
      </c>
      <c r="AC78" s="46">
        <f t="shared" si="28"/>
        <v>198737.29200000002</v>
      </c>
    </row>
    <row r="79" spans="1:29" ht="45" x14ac:dyDescent="0.25">
      <c r="A79" s="52" t="s">
        <v>536</v>
      </c>
      <c r="B79" s="53">
        <v>1</v>
      </c>
      <c r="C79" s="54">
        <v>7314.84</v>
      </c>
      <c r="D79" s="46">
        <f t="shared" si="16"/>
        <v>7314.84</v>
      </c>
      <c r="E79" s="54">
        <v>0.3</v>
      </c>
      <c r="F79" s="46">
        <f t="shared" si="29"/>
        <v>2194.4519999999998</v>
      </c>
      <c r="G79" s="54"/>
      <c r="H79" s="46">
        <f t="shared" si="17"/>
        <v>0</v>
      </c>
      <c r="I79" s="54"/>
      <c r="J79" s="46">
        <f t="shared" si="18"/>
        <v>0</v>
      </c>
      <c r="K79" s="54"/>
      <c r="L79" s="46">
        <f t="shared" si="19"/>
        <v>0</v>
      </c>
      <c r="M79" s="54"/>
      <c r="N79" s="46">
        <f t="shared" si="20"/>
        <v>0</v>
      </c>
      <c r="O79" s="46"/>
      <c r="P79" s="46">
        <f t="shared" si="30"/>
        <v>0</v>
      </c>
      <c r="Q79" s="46">
        <v>0.25</v>
      </c>
      <c r="R79" s="46">
        <f t="shared" si="21"/>
        <v>1828.71</v>
      </c>
      <c r="S79" s="54"/>
      <c r="T79" s="54"/>
      <c r="U79" s="46">
        <f t="shared" si="22"/>
        <v>11338.002</v>
      </c>
      <c r="V79" s="46">
        <f t="shared" si="23"/>
        <v>791.99799999999959</v>
      </c>
      <c r="W79" s="45">
        <v>80</v>
      </c>
      <c r="X79" s="46">
        <f t="shared" si="24"/>
        <v>9704</v>
      </c>
      <c r="Y79" s="45">
        <v>80</v>
      </c>
      <c r="Z79" s="46">
        <f t="shared" si="25"/>
        <v>9704</v>
      </c>
      <c r="AA79" s="46">
        <f t="shared" si="26"/>
        <v>31538</v>
      </c>
      <c r="AB79" s="46">
        <f t="shared" si="27"/>
        <v>19018.584000000003</v>
      </c>
      <c r="AC79" s="46">
        <f t="shared" si="28"/>
        <v>397474.58400000003</v>
      </c>
    </row>
    <row r="80" spans="1:29" ht="45" x14ac:dyDescent="0.25">
      <c r="A80" s="52" t="s">
        <v>536</v>
      </c>
      <c r="B80" s="53">
        <v>1</v>
      </c>
      <c r="C80" s="54">
        <v>7314.84</v>
      </c>
      <c r="D80" s="46">
        <f t="shared" si="16"/>
        <v>7314.84</v>
      </c>
      <c r="E80" s="54">
        <v>0.15</v>
      </c>
      <c r="F80" s="46">
        <f t="shared" si="29"/>
        <v>1097.2259999999999</v>
      </c>
      <c r="G80" s="54"/>
      <c r="H80" s="46">
        <f t="shared" si="17"/>
        <v>0</v>
      </c>
      <c r="I80" s="54"/>
      <c r="J80" s="46">
        <f t="shared" si="18"/>
        <v>0</v>
      </c>
      <c r="K80" s="54"/>
      <c r="L80" s="46">
        <f t="shared" si="19"/>
        <v>0</v>
      </c>
      <c r="M80" s="54"/>
      <c r="N80" s="46">
        <f t="shared" si="20"/>
        <v>0</v>
      </c>
      <c r="O80" s="46"/>
      <c r="P80" s="46">
        <f t="shared" si="30"/>
        <v>0</v>
      </c>
      <c r="Q80" s="46">
        <v>0.25</v>
      </c>
      <c r="R80" s="46">
        <f t="shared" si="21"/>
        <v>1828.71</v>
      </c>
      <c r="S80" s="54"/>
      <c r="T80" s="54"/>
      <c r="U80" s="46">
        <f t="shared" si="22"/>
        <v>10240.776000000002</v>
      </c>
      <c r="V80" s="46">
        <f t="shared" si="23"/>
        <v>1889.2239999999983</v>
      </c>
      <c r="W80" s="45">
        <v>80</v>
      </c>
      <c r="X80" s="46">
        <f t="shared" si="24"/>
        <v>9704</v>
      </c>
      <c r="Y80" s="45">
        <v>80</v>
      </c>
      <c r="Z80" s="46">
        <f t="shared" si="25"/>
        <v>9704</v>
      </c>
      <c r="AA80" s="46">
        <f t="shared" si="26"/>
        <v>31537.999999999996</v>
      </c>
      <c r="AB80" s="46">
        <f t="shared" si="27"/>
        <v>19018.584000000003</v>
      </c>
      <c r="AC80" s="46">
        <f t="shared" si="28"/>
        <v>397474.58399999992</v>
      </c>
    </row>
    <row r="81" spans="1:29" ht="15" x14ac:dyDescent="0.25">
      <c r="A81" s="52" t="s">
        <v>537</v>
      </c>
      <c r="B81" s="53">
        <v>1</v>
      </c>
      <c r="C81" s="54">
        <v>7314.84</v>
      </c>
      <c r="D81" s="46">
        <f t="shared" si="16"/>
        <v>7314.84</v>
      </c>
      <c r="E81" s="54">
        <v>0.2</v>
      </c>
      <c r="F81" s="46">
        <f t="shared" si="29"/>
        <v>1462.9680000000001</v>
      </c>
      <c r="G81" s="54"/>
      <c r="H81" s="46">
        <f t="shared" si="17"/>
        <v>0</v>
      </c>
      <c r="I81" s="54"/>
      <c r="J81" s="46">
        <f t="shared" si="18"/>
        <v>0</v>
      </c>
      <c r="K81" s="54"/>
      <c r="L81" s="46">
        <f t="shared" si="19"/>
        <v>0</v>
      </c>
      <c r="M81" s="54"/>
      <c r="N81" s="46">
        <f t="shared" si="20"/>
        <v>0</v>
      </c>
      <c r="O81" s="46"/>
      <c r="P81" s="46">
        <v>460.1</v>
      </c>
      <c r="Q81" s="46">
        <v>0.25</v>
      </c>
      <c r="R81" s="46">
        <f t="shared" si="21"/>
        <v>1828.71</v>
      </c>
      <c r="S81" s="54">
        <v>0.35</v>
      </c>
      <c r="T81" s="54">
        <f>D81*S81</f>
        <v>2560.194</v>
      </c>
      <c r="U81" s="46">
        <f t="shared" si="22"/>
        <v>13626.812000000002</v>
      </c>
      <c r="V81" s="46">
        <v>0</v>
      </c>
      <c r="W81" s="45">
        <v>80</v>
      </c>
      <c r="X81" s="46">
        <f t="shared" si="24"/>
        <v>10901.449600000002</v>
      </c>
      <c r="Y81" s="45">
        <v>80</v>
      </c>
      <c r="Z81" s="46">
        <f t="shared" si="25"/>
        <v>10901.449600000002</v>
      </c>
      <c r="AA81" s="46">
        <f t="shared" si="26"/>
        <v>35429.711200000005</v>
      </c>
      <c r="AB81" s="46">
        <f t="shared" si="27"/>
        <v>19018.584000000003</v>
      </c>
      <c r="AC81" s="46">
        <f t="shared" si="28"/>
        <v>444175.11840000004</v>
      </c>
    </row>
    <row r="82" spans="1:29" ht="15" x14ac:dyDescent="0.25">
      <c r="A82" s="52" t="s">
        <v>537</v>
      </c>
      <c r="B82" s="53">
        <v>1</v>
      </c>
      <c r="C82" s="54">
        <v>7314.84</v>
      </c>
      <c r="D82" s="46">
        <f t="shared" si="16"/>
        <v>7314.84</v>
      </c>
      <c r="E82" s="54">
        <v>0.1</v>
      </c>
      <c r="F82" s="46">
        <f t="shared" si="29"/>
        <v>731.48400000000004</v>
      </c>
      <c r="G82" s="54"/>
      <c r="H82" s="46">
        <f t="shared" si="17"/>
        <v>0</v>
      </c>
      <c r="I82" s="54"/>
      <c r="J82" s="46">
        <f t="shared" si="18"/>
        <v>0</v>
      </c>
      <c r="K82" s="54"/>
      <c r="L82" s="46">
        <f t="shared" si="19"/>
        <v>0</v>
      </c>
      <c r="M82" s="54"/>
      <c r="N82" s="46">
        <f t="shared" si="20"/>
        <v>0</v>
      </c>
      <c r="O82" s="46"/>
      <c r="P82" s="46">
        <v>413.98</v>
      </c>
      <c r="Q82" s="46">
        <v>0.25</v>
      </c>
      <c r="R82" s="46">
        <f t="shared" si="21"/>
        <v>1828.71</v>
      </c>
      <c r="S82" s="54">
        <v>0.35</v>
      </c>
      <c r="T82" s="54">
        <f t="shared" ref="T82:T86" si="31">D82*S82</f>
        <v>2560.194</v>
      </c>
      <c r="U82" s="46">
        <f t="shared" si="22"/>
        <v>12849.207999999999</v>
      </c>
      <c r="V82" s="46">
        <v>0</v>
      </c>
      <c r="W82" s="45">
        <v>80</v>
      </c>
      <c r="X82" s="46">
        <f t="shared" si="24"/>
        <v>10279.366399999999</v>
      </c>
      <c r="Y82" s="45">
        <v>80</v>
      </c>
      <c r="Z82" s="46">
        <f t="shared" si="25"/>
        <v>10279.366399999999</v>
      </c>
      <c r="AA82" s="46">
        <f t="shared" si="26"/>
        <v>33407.940799999997</v>
      </c>
      <c r="AB82" s="46">
        <f t="shared" si="27"/>
        <v>19018.584000000003</v>
      </c>
      <c r="AC82" s="46">
        <f t="shared" si="28"/>
        <v>419913.87359999993</v>
      </c>
    </row>
    <row r="83" spans="1:29" ht="15" x14ac:dyDescent="0.25">
      <c r="A83" s="52" t="s">
        <v>537</v>
      </c>
      <c r="B83" s="53">
        <v>1</v>
      </c>
      <c r="C83" s="54">
        <v>7314.84</v>
      </c>
      <c r="D83" s="46">
        <f t="shared" si="16"/>
        <v>7314.84</v>
      </c>
      <c r="E83" s="54">
        <v>0.2</v>
      </c>
      <c r="F83" s="46">
        <f t="shared" si="29"/>
        <v>1462.9680000000001</v>
      </c>
      <c r="G83" s="54"/>
      <c r="H83" s="46">
        <f t="shared" si="17"/>
        <v>0</v>
      </c>
      <c r="I83" s="54"/>
      <c r="J83" s="46">
        <f t="shared" si="18"/>
        <v>0</v>
      </c>
      <c r="K83" s="54"/>
      <c r="L83" s="46">
        <f t="shared" si="19"/>
        <v>0</v>
      </c>
      <c r="M83" s="54"/>
      <c r="N83" s="46">
        <f t="shared" si="20"/>
        <v>0</v>
      </c>
      <c r="O83" s="46"/>
      <c r="P83" s="46">
        <v>413.98</v>
      </c>
      <c r="Q83" s="46">
        <v>0.25</v>
      </c>
      <c r="R83" s="46">
        <f t="shared" si="21"/>
        <v>1828.71</v>
      </c>
      <c r="S83" s="54">
        <v>0.35</v>
      </c>
      <c r="T83" s="54">
        <f t="shared" si="31"/>
        <v>2560.194</v>
      </c>
      <c r="U83" s="46">
        <f t="shared" si="22"/>
        <v>13580.691999999999</v>
      </c>
      <c r="V83" s="46">
        <v>0</v>
      </c>
      <c r="W83" s="45">
        <v>80</v>
      </c>
      <c r="X83" s="46">
        <f t="shared" si="24"/>
        <v>10864.553599999999</v>
      </c>
      <c r="Y83" s="45">
        <v>80</v>
      </c>
      <c r="Z83" s="46">
        <f t="shared" si="25"/>
        <v>10864.553599999999</v>
      </c>
      <c r="AA83" s="46">
        <f t="shared" si="26"/>
        <v>35309.799200000001</v>
      </c>
      <c r="AB83" s="46">
        <f t="shared" si="27"/>
        <v>19018.584000000003</v>
      </c>
      <c r="AC83" s="46">
        <f t="shared" si="28"/>
        <v>442736.17440000002</v>
      </c>
    </row>
    <row r="84" spans="1:29" ht="15" x14ac:dyDescent="0.25">
      <c r="A84" s="52" t="s">
        <v>537</v>
      </c>
      <c r="B84" s="53">
        <v>1</v>
      </c>
      <c r="C84" s="54">
        <v>7314.84</v>
      </c>
      <c r="D84" s="46">
        <f t="shared" si="16"/>
        <v>7314.84</v>
      </c>
      <c r="E84" s="54">
        <v>0.2</v>
      </c>
      <c r="F84" s="46">
        <f t="shared" si="29"/>
        <v>1462.9680000000001</v>
      </c>
      <c r="G84" s="54"/>
      <c r="H84" s="46">
        <f t="shared" si="17"/>
        <v>0</v>
      </c>
      <c r="I84" s="54"/>
      <c r="J84" s="46">
        <f t="shared" si="18"/>
        <v>0</v>
      </c>
      <c r="K84" s="54"/>
      <c r="L84" s="46">
        <f t="shared" si="19"/>
        <v>0</v>
      </c>
      <c r="M84" s="54"/>
      <c r="N84" s="46">
        <f t="shared" si="20"/>
        <v>0</v>
      </c>
      <c r="O84" s="46"/>
      <c r="P84" s="46">
        <v>413.98</v>
      </c>
      <c r="Q84" s="46">
        <v>0.25</v>
      </c>
      <c r="R84" s="46">
        <f t="shared" si="21"/>
        <v>1828.71</v>
      </c>
      <c r="S84" s="54">
        <v>0.35</v>
      </c>
      <c r="T84" s="54">
        <f t="shared" si="31"/>
        <v>2560.194</v>
      </c>
      <c r="U84" s="46">
        <f t="shared" si="22"/>
        <v>13580.691999999999</v>
      </c>
      <c r="V84" s="46">
        <v>0</v>
      </c>
      <c r="W84" s="45">
        <v>80</v>
      </c>
      <c r="X84" s="46">
        <f t="shared" si="24"/>
        <v>10864.553599999999</v>
      </c>
      <c r="Y84" s="45">
        <v>80</v>
      </c>
      <c r="Z84" s="46">
        <f t="shared" si="25"/>
        <v>10864.553599999999</v>
      </c>
      <c r="AA84" s="46">
        <f t="shared" si="26"/>
        <v>35309.799200000001</v>
      </c>
      <c r="AB84" s="46">
        <f t="shared" si="27"/>
        <v>19018.584000000003</v>
      </c>
      <c r="AC84" s="46">
        <f t="shared" si="28"/>
        <v>442736.17440000002</v>
      </c>
    </row>
    <row r="85" spans="1:29" ht="15" x14ac:dyDescent="0.25">
      <c r="A85" s="52" t="s">
        <v>537</v>
      </c>
      <c r="B85" s="53">
        <v>1</v>
      </c>
      <c r="C85" s="54">
        <v>7314.84</v>
      </c>
      <c r="D85" s="46">
        <f t="shared" si="16"/>
        <v>7314.84</v>
      </c>
      <c r="E85" s="54">
        <v>0.3</v>
      </c>
      <c r="F85" s="46">
        <f t="shared" si="29"/>
        <v>2194.4519999999998</v>
      </c>
      <c r="G85" s="54"/>
      <c r="H85" s="46">
        <f t="shared" si="17"/>
        <v>0</v>
      </c>
      <c r="I85" s="54"/>
      <c r="J85" s="46">
        <f t="shared" si="18"/>
        <v>0</v>
      </c>
      <c r="K85" s="54"/>
      <c r="L85" s="46">
        <f t="shared" si="19"/>
        <v>0</v>
      </c>
      <c r="M85" s="54"/>
      <c r="N85" s="46">
        <f t="shared" si="20"/>
        <v>0</v>
      </c>
      <c r="O85" s="46"/>
      <c r="P85" s="46">
        <v>413.98</v>
      </c>
      <c r="Q85" s="46">
        <v>0.25</v>
      </c>
      <c r="R85" s="46">
        <f t="shared" si="21"/>
        <v>1828.71</v>
      </c>
      <c r="S85" s="54">
        <v>0.35</v>
      </c>
      <c r="T85" s="54">
        <f t="shared" si="31"/>
        <v>2560.194</v>
      </c>
      <c r="U85" s="46">
        <f t="shared" si="22"/>
        <v>14312.175999999999</v>
      </c>
      <c r="V85" s="46">
        <v>0</v>
      </c>
      <c r="W85" s="45">
        <v>80</v>
      </c>
      <c r="X85" s="46">
        <f t="shared" si="24"/>
        <v>11449.740800000001</v>
      </c>
      <c r="Y85" s="45">
        <v>80</v>
      </c>
      <c r="Z85" s="46">
        <f t="shared" si="25"/>
        <v>11449.740800000001</v>
      </c>
      <c r="AA85" s="46">
        <f t="shared" si="26"/>
        <v>37211.657600000006</v>
      </c>
      <c r="AB85" s="46">
        <f t="shared" si="27"/>
        <v>19018.584000000003</v>
      </c>
      <c r="AC85" s="46">
        <f t="shared" si="28"/>
        <v>465558.4752000001</v>
      </c>
    </row>
    <row r="86" spans="1:29" ht="15" x14ac:dyDescent="0.25">
      <c r="A86" s="52" t="s">
        <v>537</v>
      </c>
      <c r="B86" s="53">
        <v>1</v>
      </c>
      <c r="C86" s="54">
        <v>7314.84</v>
      </c>
      <c r="D86" s="46">
        <f t="shared" si="16"/>
        <v>7314.84</v>
      </c>
      <c r="E86" s="54">
        <v>0.15</v>
      </c>
      <c r="F86" s="46">
        <f t="shared" si="29"/>
        <v>1097.2259999999999</v>
      </c>
      <c r="G86" s="54"/>
      <c r="H86" s="46">
        <f t="shared" si="17"/>
        <v>0</v>
      </c>
      <c r="I86" s="54"/>
      <c r="J86" s="46">
        <f t="shared" si="18"/>
        <v>0</v>
      </c>
      <c r="K86" s="54"/>
      <c r="L86" s="46">
        <f t="shared" si="19"/>
        <v>0</v>
      </c>
      <c r="M86" s="54"/>
      <c r="N86" s="46">
        <f t="shared" si="20"/>
        <v>0</v>
      </c>
      <c r="O86" s="46"/>
      <c r="P86" s="46">
        <v>413.98</v>
      </c>
      <c r="Q86" s="46">
        <v>0.25</v>
      </c>
      <c r="R86" s="46">
        <f t="shared" si="21"/>
        <v>1828.71</v>
      </c>
      <c r="S86" s="54">
        <v>0.35</v>
      </c>
      <c r="T86" s="54">
        <f t="shared" si="31"/>
        <v>2560.194</v>
      </c>
      <c r="U86" s="46">
        <f t="shared" si="22"/>
        <v>13214.95</v>
      </c>
      <c r="V86" s="46">
        <v>0</v>
      </c>
      <c r="W86" s="45">
        <v>80</v>
      </c>
      <c r="X86" s="46">
        <f t="shared" si="24"/>
        <v>10571.96</v>
      </c>
      <c r="Y86" s="45">
        <v>80</v>
      </c>
      <c r="Z86" s="46">
        <f t="shared" si="25"/>
        <v>10571.96</v>
      </c>
      <c r="AA86" s="46">
        <f t="shared" si="26"/>
        <v>34358.869999999995</v>
      </c>
      <c r="AB86" s="46">
        <f t="shared" si="27"/>
        <v>19018.584000000003</v>
      </c>
      <c r="AC86" s="46">
        <f t="shared" si="28"/>
        <v>431325.02399999998</v>
      </c>
    </row>
    <row r="87" spans="1:29" ht="45" x14ac:dyDescent="0.25">
      <c r="A87" s="52" t="s">
        <v>538</v>
      </c>
      <c r="B87" s="53">
        <v>1</v>
      </c>
      <c r="C87" s="54">
        <v>7314.84</v>
      </c>
      <c r="D87" s="46">
        <f t="shared" si="16"/>
        <v>7314.84</v>
      </c>
      <c r="E87" s="54">
        <v>0.1</v>
      </c>
      <c r="F87" s="46">
        <f t="shared" si="29"/>
        <v>731.48400000000004</v>
      </c>
      <c r="G87" s="54"/>
      <c r="H87" s="46">
        <f t="shared" si="17"/>
        <v>0</v>
      </c>
      <c r="I87" s="54"/>
      <c r="J87" s="46">
        <f t="shared" si="18"/>
        <v>0</v>
      </c>
      <c r="K87" s="54"/>
      <c r="L87" s="46">
        <f t="shared" si="19"/>
        <v>0</v>
      </c>
      <c r="M87" s="54"/>
      <c r="N87" s="46">
        <f t="shared" si="20"/>
        <v>0</v>
      </c>
      <c r="O87" s="46"/>
      <c r="P87" s="46">
        <f t="shared" si="30"/>
        <v>0</v>
      </c>
      <c r="Q87" s="46">
        <v>0.25</v>
      </c>
      <c r="R87" s="46">
        <f t="shared" si="21"/>
        <v>1828.71</v>
      </c>
      <c r="S87" s="54"/>
      <c r="T87" s="54"/>
      <c r="U87" s="46">
        <f t="shared" si="22"/>
        <v>9875.0339999999997</v>
      </c>
      <c r="V87" s="46">
        <f t="shared" si="23"/>
        <v>2254.9660000000003</v>
      </c>
      <c r="W87" s="45">
        <v>80</v>
      </c>
      <c r="X87" s="46">
        <f t="shared" si="24"/>
        <v>9704</v>
      </c>
      <c r="Y87" s="45">
        <v>80</v>
      </c>
      <c r="Z87" s="46">
        <f t="shared" si="25"/>
        <v>9704</v>
      </c>
      <c r="AA87" s="46">
        <f t="shared" si="26"/>
        <v>31538</v>
      </c>
      <c r="AB87" s="46">
        <f t="shared" si="27"/>
        <v>19018.584000000003</v>
      </c>
      <c r="AC87" s="46">
        <f t="shared" si="28"/>
        <v>397474.58400000003</v>
      </c>
    </row>
    <row r="88" spans="1:29" ht="45" x14ac:dyDescent="0.25">
      <c r="A88" s="52" t="s">
        <v>538</v>
      </c>
      <c r="B88" s="53">
        <v>0.75</v>
      </c>
      <c r="C88" s="54">
        <v>7314.84</v>
      </c>
      <c r="D88" s="46">
        <f t="shared" si="16"/>
        <v>5486.13</v>
      </c>
      <c r="E88" s="54">
        <v>0.1</v>
      </c>
      <c r="F88" s="46">
        <f t="shared" si="29"/>
        <v>548.61300000000006</v>
      </c>
      <c r="G88" s="54"/>
      <c r="H88" s="46">
        <f t="shared" si="17"/>
        <v>0</v>
      </c>
      <c r="I88" s="54"/>
      <c r="J88" s="46">
        <f t="shared" si="18"/>
        <v>0</v>
      </c>
      <c r="K88" s="54"/>
      <c r="L88" s="46">
        <f t="shared" si="19"/>
        <v>0</v>
      </c>
      <c r="M88" s="54"/>
      <c r="N88" s="46">
        <f t="shared" si="20"/>
        <v>0</v>
      </c>
      <c r="O88" s="46"/>
      <c r="P88" s="46">
        <f t="shared" si="30"/>
        <v>0</v>
      </c>
      <c r="Q88" s="46">
        <v>0.25</v>
      </c>
      <c r="R88" s="46">
        <f t="shared" si="21"/>
        <v>1371.5325</v>
      </c>
      <c r="S88" s="54"/>
      <c r="T88" s="54"/>
      <c r="U88" s="46">
        <f t="shared" si="22"/>
        <v>7406.2755000000006</v>
      </c>
      <c r="V88" s="46">
        <f t="shared" si="23"/>
        <v>1691.2244999999994</v>
      </c>
      <c r="W88" s="45">
        <v>80</v>
      </c>
      <c r="X88" s="46">
        <f t="shared" si="24"/>
        <v>7278</v>
      </c>
      <c r="Y88" s="45">
        <v>80</v>
      </c>
      <c r="Z88" s="46">
        <f t="shared" si="25"/>
        <v>7278</v>
      </c>
      <c r="AA88" s="46">
        <f t="shared" si="26"/>
        <v>23653.500000000004</v>
      </c>
      <c r="AB88" s="46">
        <f t="shared" si="27"/>
        <v>14263.938</v>
      </c>
      <c r="AC88" s="46">
        <f t="shared" si="28"/>
        <v>298105.93800000008</v>
      </c>
    </row>
    <row r="89" spans="1:29" ht="15" x14ac:dyDescent="0.25">
      <c r="A89" s="52" t="s">
        <v>539</v>
      </c>
      <c r="B89" s="53">
        <v>1</v>
      </c>
      <c r="C89" s="54">
        <v>7802.5</v>
      </c>
      <c r="D89" s="46">
        <f t="shared" si="16"/>
        <v>7802.5</v>
      </c>
      <c r="E89" s="54">
        <v>0.15</v>
      </c>
      <c r="F89" s="46">
        <f t="shared" si="29"/>
        <v>1170.375</v>
      </c>
      <c r="G89" s="54"/>
      <c r="H89" s="46">
        <f t="shared" si="17"/>
        <v>0</v>
      </c>
      <c r="I89" s="54">
        <v>4</v>
      </c>
      <c r="J89" s="46">
        <f t="shared" si="18"/>
        <v>312.10000000000002</v>
      </c>
      <c r="K89" s="54"/>
      <c r="L89" s="46">
        <f t="shared" si="19"/>
        <v>0</v>
      </c>
      <c r="M89" s="54"/>
      <c r="N89" s="46">
        <f t="shared" si="20"/>
        <v>0</v>
      </c>
      <c r="O89" s="46"/>
      <c r="P89" s="46">
        <f t="shared" si="30"/>
        <v>0</v>
      </c>
      <c r="Q89" s="46">
        <v>0.25</v>
      </c>
      <c r="R89" s="46">
        <f t="shared" si="21"/>
        <v>1950.625</v>
      </c>
      <c r="S89" s="54"/>
      <c r="T89" s="54"/>
      <c r="U89" s="46">
        <f t="shared" si="22"/>
        <v>11235.6</v>
      </c>
      <c r="V89" s="46">
        <f t="shared" si="23"/>
        <v>894.39999999999964</v>
      </c>
      <c r="W89" s="45">
        <v>80</v>
      </c>
      <c r="X89" s="46">
        <f t="shared" si="24"/>
        <v>9704</v>
      </c>
      <c r="Y89" s="45">
        <v>80</v>
      </c>
      <c r="Z89" s="46">
        <f t="shared" si="25"/>
        <v>9704</v>
      </c>
      <c r="AA89" s="46">
        <f t="shared" si="26"/>
        <v>31538</v>
      </c>
      <c r="AB89" s="46">
        <f t="shared" si="27"/>
        <v>20286.5</v>
      </c>
      <c r="AC89" s="46">
        <f t="shared" si="28"/>
        <v>398742.5</v>
      </c>
    </row>
    <row r="90" spans="1:29" ht="15" x14ac:dyDescent="0.25">
      <c r="A90" s="52" t="s">
        <v>539</v>
      </c>
      <c r="B90" s="53">
        <v>1</v>
      </c>
      <c r="C90" s="54">
        <v>7802.5</v>
      </c>
      <c r="D90" s="46">
        <f t="shared" si="16"/>
        <v>7802.5</v>
      </c>
      <c r="E90" s="54">
        <v>0.15</v>
      </c>
      <c r="F90" s="46">
        <f t="shared" si="29"/>
        <v>1170.375</v>
      </c>
      <c r="G90" s="54"/>
      <c r="H90" s="46">
        <f t="shared" si="17"/>
        <v>0</v>
      </c>
      <c r="I90" s="54">
        <v>4</v>
      </c>
      <c r="J90" s="46">
        <f t="shared" si="18"/>
        <v>312.10000000000002</v>
      </c>
      <c r="K90" s="54"/>
      <c r="L90" s="46">
        <f t="shared" si="19"/>
        <v>0</v>
      </c>
      <c r="M90" s="54"/>
      <c r="N90" s="46">
        <f t="shared" si="20"/>
        <v>0</v>
      </c>
      <c r="O90" s="46"/>
      <c r="P90" s="46">
        <f t="shared" si="30"/>
        <v>0</v>
      </c>
      <c r="Q90" s="46">
        <v>0.25</v>
      </c>
      <c r="R90" s="46">
        <f t="shared" si="21"/>
        <v>1950.625</v>
      </c>
      <c r="S90" s="54"/>
      <c r="T90" s="54"/>
      <c r="U90" s="46">
        <f t="shared" si="22"/>
        <v>11235.6</v>
      </c>
      <c r="V90" s="46">
        <f t="shared" si="23"/>
        <v>894.39999999999964</v>
      </c>
      <c r="W90" s="45">
        <v>80</v>
      </c>
      <c r="X90" s="46">
        <f t="shared" si="24"/>
        <v>9704</v>
      </c>
      <c r="Y90" s="45">
        <v>80</v>
      </c>
      <c r="Z90" s="46">
        <f t="shared" si="25"/>
        <v>9704</v>
      </c>
      <c r="AA90" s="46">
        <f t="shared" si="26"/>
        <v>31538</v>
      </c>
      <c r="AB90" s="46">
        <f t="shared" si="27"/>
        <v>20286.5</v>
      </c>
      <c r="AC90" s="46">
        <f t="shared" si="28"/>
        <v>398742.5</v>
      </c>
    </row>
    <row r="91" spans="1:29" ht="15" x14ac:dyDescent="0.25">
      <c r="A91" s="52" t="s">
        <v>539</v>
      </c>
      <c r="B91" s="53">
        <v>1</v>
      </c>
      <c r="C91" s="54">
        <v>7802.5</v>
      </c>
      <c r="D91" s="46">
        <f t="shared" si="16"/>
        <v>7802.5</v>
      </c>
      <c r="E91" s="54">
        <v>0.3</v>
      </c>
      <c r="F91" s="46">
        <f t="shared" si="29"/>
        <v>2340.75</v>
      </c>
      <c r="G91" s="54"/>
      <c r="H91" s="46">
        <f t="shared" si="17"/>
        <v>0</v>
      </c>
      <c r="I91" s="54">
        <v>4</v>
      </c>
      <c r="J91" s="46">
        <f t="shared" si="18"/>
        <v>312.10000000000002</v>
      </c>
      <c r="K91" s="54"/>
      <c r="L91" s="46">
        <f t="shared" si="19"/>
        <v>0</v>
      </c>
      <c r="M91" s="54"/>
      <c r="N91" s="46">
        <f t="shared" si="20"/>
        <v>0</v>
      </c>
      <c r="O91" s="46"/>
      <c r="P91" s="46">
        <f t="shared" si="30"/>
        <v>0</v>
      </c>
      <c r="Q91" s="46">
        <v>0.25</v>
      </c>
      <c r="R91" s="46">
        <f t="shared" si="21"/>
        <v>1950.625</v>
      </c>
      <c r="S91" s="54"/>
      <c r="T91" s="54"/>
      <c r="U91" s="46">
        <f t="shared" si="22"/>
        <v>12405.975</v>
      </c>
      <c r="V91" s="46">
        <v>0</v>
      </c>
      <c r="W91" s="45">
        <v>80</v>
      </c>
      <c r="X91" s="46">
        <f t="shared" si="24"/>
        <v>9924.7800000000007</v>
      </c>
      <c r="Y91" s="45">
        <v>80</v>
      </c>
      <c r="Z91" s="46">
        <f t="shared" si="25"/>
        <v>9924.7800000000007</v>
      </c>
      <c r="AA91" s="46">
        <f t="shared" si="26"/>
        <v>32255.535000000003</v>
      </c>
      <c r="AB91" s="46">
        <f t="shared" si="27"/>
        <v>20286.5</v>
      </c>
      <c r="AC91" s="46">
        <f t="shared" si="28"/>
        <v>407352.92000000004</v>
      </c>
    </row>
    <row r="92" spans="1:29" ht="15" x14ac:dyDescent="0.25">
      <c r="A92" s="52" t="s">
        <v>539</v>
      </c>
      <c r="B92" s="53">
        <v>1.5</v>
      </c>
      <c r="C92" s="54">
        <v>7802.5</v>
      </c>
      <c r="D92" s="46">
        <f t="shared" si="16"/>
        <v>11703.75</v>
      </c>
      <c r="E92" s="54">
        <v>0.15</v>
      </c>
      <c r="F92" s="46">
        <f t="shared" si="29"/>
        <v>1755.5625</v>
      </c>
      <c r="G92" s="54"/>
      <c r="H92" s="46">
        <f t="shared" si="17"/>
        <v>0</v>
      </c>
      <c r="I92" s="54">
        <v>4</v>
      </c>
      <c r="J92" s="46">
        <f t="shared" si="18"/>
        <v>468.15</v>
      </c>
      <c r="K92" s="54"/>
      <c r="L92" s="46">
        <f t="shared" si="19"/>
        <v>0</v>
      </c>
      <c r="M92" s="54"/>
      <c r="N92" s="46">
        <f t="shared" si="20"/>
        <v>0</v>
      </c>
      <c r="O92" s="46"/>
      <c r="P92" s="46">
        <f t="shared" si="30"/>
        <v>0</v>
      </c>
      <c r="Q92" s="46">
        <v>0.25</v>
      </c>
      <c r="R92" s="46">
        <f t="shared" si="21"/>
        <v>2925.9375</v>
      </c>
      <c r="S92" s="54"/>
      <c r="T92" s="54"/>
      <c r="U92" s="46">
        <f t="shared" si="22"/>
        <v>16853.400000000001</v>
      </c>
      <c r="V92" s="46">
        <f t="shared" si="23"/>
        <v>1341.5999999999985</v>
      </c>
      <c r="W92" s="45">
        <v>80</v>
      </c>
      <c r="X92" s="46">
        <f t="shared" si="24"/>
        <v>14556</v>
      </c>
      <c r="Y92" s="45">
        <v>80</v>
      </c>
      <c r="Z92" s="46">
        <f t="shared" si="25"/>
        <v>14556</v>
      </c>
      <c r="AA92" s="46">
        <f t="shared" si="26"/>
        <v>47307</v>
      </c>
      <c r="AB92" s="46">
        <f>D92*2.6</f>
        <v>30429.75</v>
      </c>
      <c r="AC92" s="46">
        <f t="shared" si="28"/>
        <v>598113.75</v>
      </c>
    </row>
    <row r="93" spans="1:29" ht="15" x14ac:dyDescent="0.25">
      <c r="A93" s="52" t="s">
        <v>540</v>
      </c>
      <c r="B93" s="53">
        <v>1</v>
      </c>
      <c r="C93" s="54">
        <v>7856.68</v>
      </c>
      <c r="D93" s="46">
        <f t="shared" si="16"/>
        <v>7856.68</v>
      </c>
      <c r="E93" s="54">
        <v>0.2</v>
      </c>
      <c r="F93" s="46">
        <f t="shared" si="29"/>
        <v>1571.3360000000002</v>
      </c>
      <c r="G93" s="54"/>
      <c r="H93" s="46">
        <f t="shared" si="17"/>
        <v>0</v>
      </c>
      <c r="I93" s="54"/>
      <c r="J93" s="46">
        <f t="shared" si="18"/>
        <v>0</v>
      </c>
      <c r="K93" s="54"/>
      <c r="L93" s="46">
        <f t="shared" si="19"/>
        <v>0</v>
      </c>
      <c r="M93" s="54">
        <v>0.5</v>
      </c>
      <c r="N93" s="46">
        <f t="shared" si="20"/>
        <v>3928.34</v>
      </c>
      <c r="O93" s="46"/>
      <c r="P93" s="46">
        <f t="shared" si="30"/>
        <v>0</v>
      </c>
      <c r="Q93" s="46">
        <v>0.25</v>
      </c>
      <c r="R93" s="46">
        <f t="shared" si="21"/>
        <v>1964.17</v>
      </c>
      <c r="S93" s="54"/>
      <c r="T93" s="54"/>
      <c r="U93" s="46">
        <f t="shared" si="22"/>
        <v>15320.526</v>
      </c>
      <c r="V93" s="46">
        <v>0</v>
      </c>
      <c r="W93" s="45">
        <v>80</v>
      </c>
      <c r="X93" s="46">
        <f t="shared" si="24"/>
        <v>12256.4208</v>
      </c>
      <c r="Y93" s="45">
        <v>80</v>
      </c>
      <c r="Z93" s="46">
        <f t="shared" si="25"/>
        <v>12256.4208</v>
      </c>
      <c r="AA93" s="46">
        <f>D93+F93+H93+J93+X93+Z93+L93+N93+T93+P93+R93+V93</f>
        <v>39833.367599999998</v>
      </c>
      <c r="AB93" s="46">
        <f>D93*2.6</f>
        <v>20427.368000000002</v>
      </c>
      <c r="AC93" s="46">
        <f>(AA93*12)+AB93</f>
        <v>498427.77919999999</v>
      </c>
    </row>
    <row r="94" spans="1:29" ht="28.5" x14ac:dyDescent="0.2">
      <c r="A94" s="50" t="s">
        <v>541</v>
      </c>
      <c r="B94" s="50">
        <f>SUM(B70:B93)</f>
        <v>22.75</v>
      </c>
      <c r="C94" s="51">
        <f>SUM(C70:C93)</f>
        <v>170733.79999999996</v>
      </c>
      <c r="D94" s="51">
        <f>SUM(D70:D93)</f>
        <v>169148.91999999995</v>
      </c>
      <c r="E94" s="51"/>
      <c r="F94" s="51">
        <f>SUM(F70:F93)</f>
        <v>29770.047500000004</v>
      </c>
      <c r="G94" s="51"/>
      <c r="H94" s="51">
        <f>SUM(H70:H93)</f>
        <v>0</v>
      </c>
      <c r="I94" s="51"/>
      <c r="J94" s="51">
        <f>SUM(J70:J93)</f>
        <v>1404.45</v>
      </c>
      <c r="K94" s="51"/>
      <c r="L94" s="51">
        <f>SUM(L70:L93)</f>
        <v>0</v>
      </c>
      <c r="M94" s="51"/>
      <c r="N94" s="51">
        <f>SUM(N70:N93)</f>
        <v>3928.34</v>
      </c>
      <c r="O94" s="51"/>
      <c r="P94" s="51">
        <f>SUM(P70:P93)</f>
        <v>2530</v>
      </c>
      <c r="Q94" s="51"/>
      <c r="R94" s="51">
        <f>SUM(R70:R93)</f>
        <v>42287.229999999989</v>
      </c>
      <c r="S94" s="51"/>
      <c r="T94" s="51">
        <f>SUM(T70:T93)</f>
        <v>15361.163999999999</v>
      </c>
      <c r="U94" s="51">
        <f>SUM(U70:U93)</f>
        <v>264430.15150000004</v>
      </c>
      <c r="V94" s="51">
        <f>SUM(V70:V93)</f>
        <v>23378.379499999995</v>
      </c>
      <c r="W94" s="51"/>
      <c r="X94" s="51">
        <f>SUM(X70:X93)</f>
        <v>230246.8248</v>
      </c>
      <c r="Y94" s="51"/>
      <c r="Z94" s="51">
        <f>SUM(Z70:Z93)</f>
        <v>230246.8248</v>
      </c>
      <c r="AA94" s="51">
        <f>SUM(AA70:AA93)</f>
        <v>748302.18060000008</v>
      </c>
      <c r="AB94" s="51">
        <f>SUM(AB70:AB93)</f>
        <v>439787.1920000001</v>
      </c>
      <c r="AC94" s="51">
        <v>9219910.0399999991</v>
      </c>
    </row>
    <row r="95" spans="1:29" ht="14.25" x14ac:dyDescent="0.2">
      <c r="A95" s="55" t="s">
        <v>542</v>
      </c>
      <c r="B95" s="56">
        <f>B68+B11+B94</f>
        <v>79.3</v>
      </c>
      <c r="C95" s="56">
        <f>C68+C11+C94</f>
        <v>902682.37999999989</v>
      </c>
      <c r="D95" s="56">
        <f>D68+D11+D94</f>
        <v>897815.19999999984</v>
      </c>
      <c r="E95" s="56"/>
      <c r="F95" s="56">
        <f>F68+F11+F94</f>
        <v>164666.10350000003</v>
      </c>
      <c r="G95" s="56"/>
      <c r="H95" s="56">
        <f>H68+H11+H94</f>
        <v>25208.064000000006</v>
      </c>
      <c r="I95" s="56"/>
      <c r="J95" s="56">
        <f>J68+J11+J94</f>
        <v>1404.45</v>
      </c>
      <c r="K95" s="56"/>
      <c r="L95" s="56">
        <f>L68+L11+L94</f>
        <v>15395.55</v>
      </c>
      <c r="M95" s="56"/>
      <c r="N95" s="56">
        <f>N68+N11+N94</f>
        <v>68726.135899999994</v>
      </c>
      <c r="O95" s="56"/>
      <c r="P95" s="56">
        <f>P68+P11+P94</f>
        <v>11736.07</v>
      </c>
      <c r="Q95" s="56"/>
      <c r="R95" s="56">
        <f>R68+R11+R94</f>
        <v>232945.04530000017</v>
      </c>
      <c r="S95" s="56"/>
      <c r="T95" s="56">
        <f>T68+T11+T94</f>
        <v>15361.163999999999</v>
      </c>
      <c r="U95" s="56">
        <f>U68+U11+U94</f>
        <v>264430.15150000004</v>
      </c>
      <c r="V95" s="56">
        <f>V68+V11+V94</f>
        <v>34854.533900000002</v>
      </c>
      <c r="W95" s="56"/>
      <c r="X95" s="56">
        <f>X68+X11+X94</f>
        <v>1174489.8532799999</v>
      </c>
      <c r="Y95" s="56"/>
      <c r="Z95" s="56">
        <f>Z68+Z11+Z94</f>
        <v>1174489.8532799999</v>
      </c>
      <c r="AA95" s="56">
        <f>AA68+AA11+AA94</f>
        <v>3817092.0231599999</v>
      </c>
      <c r="AB95" s="56">
        <f>AB68+AB11+AB94</f>
        <v>2334319.5200000009</v>
      </c>
      <c r="AC95" s="56">
        <v>47270319</v>
      </c>
    </row>
    <row r="96" spans="1:29" ht="15" x14ac:dyDescent="0.25">
      <c r="A96" s="57"/>
      <c r="B96" s="57"/>
      <c r="C96" s="58"/>
      <c r="D96" s="58"/>
      <c r="E96" s="57"/>
      <c r="F96" s="57"/>
      <c r="G96" s="57"/>
      <c r="H96" s="57"/>
      <c r="I96" s="57"/>
      <c r="J96" s="57"/>
      <c r="K96" s="57"/>
      <c r="L96" s="57"/>
      <c r="M96" s="57"/>
      <c r="N96" s="57"/>
      <c r="O96" s="57"/>
      <c r="P96" s="57"/>
      <c r="Q96" s="57"/>
      <c r="R96" s="57"/>
      <c r="S96" s="57"/>
      <c r="T96" s="57"/>
      <c r="U96" s="57"/>
      <c r="V96" s="57"/>
      <c r="W96" s="57"/>
      <c r="Y96" s="57"/>
      <c r="Z96" s="57"/>
      <c r="AA96" s="57"/>
      <c r="AB96" s="453"/>
      <c r="AC96" s="57"/>
    </row>
    <row r="97" spans="1:29" ht="15" x14ac:dyDescent="0.25">
      <c r="A97" s="454"/>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57"/>
      <c r="AB97" s="453"/>
      <c r="AC97" s="59"/>
    </row>
    <row r="98" spans="1:29" ht="15" x14ac:dyDescent="0.25">
      <c r="A98" s="57"/>
      <c r="B98" s="57"/>
      <c r="C98" s="57"/>
      <c r="D98" s="60"/>
      <c r="E98" s="57"/>
      <c r="F98" s="57"/>
      <c r="G98" s="57"/>
      <c r="H98" s="57"/>
      <c r="I98" s="57"/>
      <c r="J98" s="57"/>
      <c r="K98" s="57"/>
      <c r="L98" s="57"/>
      <c r="M98" s="57"/>
      <c r="N98" s="57"/>
      <c r="O98" s="57"/>
      <c r="P98" s="57"/>
      <c r="Q98" s="57"/>
      <c r="R98" s="57"/>
      <c r="S98" s="57"/>
      <c r="T98" s="57"/>
      <c r="U98" s="57"/>
      <c r="V98" s="57"/>
      <c r="W98" s="57"/>
      <c r="X98" s="57"/>
      <c r="Y98" s="57"/>
      <c r="Z98" s="57"/>
      <c r="AA98" s="57"/>
      <c r="AB98" s="453"/>
      <c r="AC98" s="59"/>
    </row>
    <row r="99" spans="1:29" ht="15" x14ac:dyDescent="0.25">
      <c r="A99" s="57"/>
      <c r="B99" s="57"/>
      <c r="C99" s="60"/>
      <c r="D99" s="60"/>
      <c r="E99" s="57"/>
      <c r="F99" s="57"/>
      <c r="G99" s="57"/>
      <c r="H99" s="57"/>
      <c r="I99" s="57"/>
      <c r="J99" s="57"/>
      <c r="K99" s="57"/>
      <c r="L99" s="57"/>
      <c r="M99" s="57"/>
      <c r="N99" s="57"/>
      <c r="O99" s="57"/>
      <c r="P99" s="57"/>
      <c r="Q99" s="57"/>
      <c r="R99" s="57"/>
      <c r="S99" s="57"/>
      <c r="T99" s="57"/>
      <c r="U99" s="57"/>
      <c r="V99" s="57"/>
      <c r="W99" s="57"/>
      <c r="X99" s="57"/>
      <c r="Y99" s="57"/>
      <c r="Z99" s="57"/>
      <c r="AA99" s="57"/>
      <c r="AB99" s="453"/>
      <c r="AC99" s="61"/>
    </row>
    <row r="100" spans="1:29" ht="15" x14ac:dyDescent="0.25">
      <c r="A100" s="57"/>
      <c r="B100" s="57"/>
      <c r="C100" s="57"/>
      <c r="D100" s="60"/>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60"/>
    </row>
    <row r="101" spans="1:29" ht="15" x14ac:dyDescent="0.25">
      <c r="A101" s="57"/>
      <c r="B101" s="57"/>
      <c r="C101" s="57"/>
      <c r="D101" s="60"/>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row>
    <row r="102" spans="1:29" ht="15"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row>
    <row r="103" spans="1:29" ht="15"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row>
    <row r="104" spans="1:29" ht="15"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row>
    <row r="105" spans="1:29" ht="15"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row>
    <row r="106" spans="1:29" ht="15"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row>
    <row r="107" spans="1:29" ht="15"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row>
    <row r="108" spans="1:29" ht="15"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row>
    <row r="109" spans="1:29" ht="15"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row>
    <row r="110" spans="1:29" ht="15"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row>
    <row r="111" spans="1:29" ht="15"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row>
    <row r="112" spans="1:29" ht="15"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row>
    <row r="113" spans="1:29" ht="15"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row>
    <row r="114" spans="1:29" ht="15"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row>
    <row r="115" spans="1:29" ht="15"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row>
    <row r="116" spans="1:29" ht="15"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row>
    <row r="117" spans="1:29" ht="15"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row>
    <row r="118" spans="1:29" ht="15"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row>
    <row r="119" spans="1:29" ht="15"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row>
    <row r="120" spans="1:29" ht="15"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row>
    <row r="121" spans="1:29" ht="15"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row>
    <row r="122" spans="1:29" ht="15"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row>
    <row r="123" spans="1:29" ht="15"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row>
    <row r="124" spans="1:29" ht="15"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row>
    <row r="125" spans="1:29" ht="15"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row>
    <row r="126" spans="1:29" ht="15"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row>
    <row r="127" spans="1:29" ht="15"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row>
    <row r="128" spans="1:29" ht="15"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row>
    <row r="129" spans="1:29" ht="15"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row>
    <row r="130" spans="1:29" ht="15"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row>
    <row r="131" spans="1:29" ht="15"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row>
    <row r="132" spans="1:29" ht="15"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row>
    <row r="133" spans="1:29" ht="15"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row>
    <row r="134" spans="1:29" ht="15"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row>
    <row r="135" spans="1:29" ht="15"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row>
    <row r="136" spans="1:29" ht="15"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row>
    <row r="137" spans="1:29" ht="15"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row>
    <row r="138" spans="1:29" ht="15"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row>
    <row r="139" spans="1:29" ht="15"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row>
    <row r="140" spans="1:29" ht="15"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row>
    <row r="141" spans="1:29" ht="15"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row>
    <row r="142" spans="1:29" ht="15"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row>
    <row r="143" spans="1:29" ht="15"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row>
    <row r="144" spans="1:29" ht="15"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row>
    <row r="145" spans="1:29" ht="15"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row>
    <row r="146" spans="1:29" ht="15"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row>
    <row r="147" spans="1:29" ht="15"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row>
    <row r="148" spans="1:29" ht="15"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row>
    <row r="149" spans="1:29" ht="15"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row>
    <row r="150" spans="1:29" ht="15"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row>
    <row r="151" spans="1:29" ht="15"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row>
    <row r="152" spans="1:29" ht="15"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row>
    <row r="153" spans="1:29" ht="15"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row>
  </sheetData>
  <mergeCells count="25">
    <mergeCell ref="AB96:AB97"/>
    <mergeCell ref="A97:Z97"/>
    <mergeCell ref="AB98:AB99"/>
    <mergeCell ref="AA5:AA6"/>
    <mergeCell ref="AB5:AB6"/>
    <mergeCell ref="A7:AC7"/>
    <mergeCell ref="A12:AC12"/>
    <mergeCell ref="A69:AC69"/>
    <mergeCell ref="M5:N5"/>
    <mergeCell ref="O5:P5"/>
    <mergeCell ref="Q5:R5"/>
    <mergeCell ref="S5:T5"/>
    <mergeCell ref="W5:X5"/>
    <mergeCell ref="Y5:Z5"/>
    <mergeCell ref="A2:AC2"/>
    <mergeCell ref="A3:AC3"/>
    <mergeCell ref="A5:A6"/>
    <mergeCell ref="B5:B6"/>
    <mergeCell ref="C5:C6"/>
    <mergeCell ref="D5:D6"/>
    <mergeCell ref="E5:F5"/>
    <mergeCell ref="G5:H5"/>
    <mergeCell ref="I5:J5"/>
    <mergeCell ref="K5:L5"/>
    <mergeCell ref="AC5:A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G13" sqref="G13"/>
    </sheetView>
  </sheetViews>
  <sheetFormatPr defaultRowHeight="12.75" x14ac:dyDescent="0.2"/>
  <cols>
    <col min="1" max="1" width="4.5703125" customWidth="1"/>
    <col min="2" max="2" width="7.5703125" customWidth="1"/>
    <col min="3" max="3" width="29.28515625" customWidth="1"/>
    <col min="4" max="4" width="22.140625" customWidth="1"/>
    <col min="5" max="5" width="23.140625" customWidth="1"/>
  </cols>
  <sheetData>
    <row r="2" spans="2:5" ht="15.75" x14ac:dyDescent="0.25">
      <c r="B2" s="459" t="s">
        <v>543</v>
      </c>
      <c r="C2" s="460"/>
      <c r="D2" s="460"/>
      <c r="E2" s="460"/>
    </row>
    <row r="3" spans="2:5" ht="15.75" x14ac:dyDescent="0.25">
      <c r="B3" s="459" t="s">
        <v>544</v>
      </c>
      <c r="C3" s="460"/>
      <c r="D3" s="460"/>
      <c r="E3" s="460"/>
    </row>
    <row r="4" spans="2:5" ht="15.75" x14ac:dyDescent="0.25">
      <c r="B4" s="459" t="s">
        <v>545</v>
      </c>
      <c r="C4" s="460"/>
      <c r="D4" s="460"/>
      <c r="E4" s="460"/>
    </row>
    <row r="5" spans="2:5" ht="15.75" thickBot="1" x14ac:dyDescent="0.3">
      <c r="B5" s="62"/>
    </row>
    <row r="6" spans="2:5" ht="45.75" thickBot="1" x14ac:dyDescent="0.25">
      <c r="B6" s="63" t="s">
        <v>546</v>
      </c>
      <c r="C6" s="64" t="s">
        <v>547</v>
      </c>
      <c r="D6" s="64" t="s">
        <v>548</v>
      </c>
      <c r="E6" s="64" t="s">
        <v>549</v>
      </c>
    </row>
    <row r="7" spans="2:5" ht="45.75" thickBot="1" x14ac:dyDescent="0.25">
      <c r="B7" s="65">
        <v>1</v>
      </c>
      <c r="C7" s="66" t="s">
        <v>550</v>
      </c>
      <c r="D7" s="67" t="s">
        <v>551</v>
      </c>
      <c r="E7" s="68">
        <v>10512304.289999999</v>
      </c>
    </row>
    <row r="8" spans="2:5" ht="15.75" thickBot="1" x14ac:dyDescent="0.25">
      <c r="B8" s="65" t="s">
        <v>205</v>
      </c>
      <c r="C8" s="66" t="s">
        <v>552</v>
      </c>
      <c r="D8" s="68">
        <v>1292000</v>
      </c>
      <c r="E8" s="68">
        <v>10914853.16</v>
      </c>
    </row>
    <row r="9" spans="2:5" ht="15.75" thickBot="1" x14ac:dyDescent="0.25">
      <c r="B9" s="65" t="s">
        <v>204</v>
      </c>
      <c r="C9" s="66" t="s">
        <v>553</v>
      </c>
      <c r="D9" s="68"/>
      <c r="E9" s="68"/>
    </row>
    <row r="10" spans="2:5" ht="75.75" thickBot="1" x14ac:dyDescent="0.25">
      <c r="B10" s="65" t="s">
        <v>207</v>
      </c>
      <c r="C10" s="66" t="s">
        <v>554</v>
      </c>
      <c r="D10" s="68"/>
      <c r="E10" s="68"/>
    </row>
    <row r="11" spans="2:5" ht="60.75" thickBot="1" x14ac:dyDescent="0.25">
      <c r="B11" s="65">
        <v>2</v>
      </c>
      <c r="C11" s="66" t="s">
        <v>555</v>
      </c>
      <c r="D11" s="69" t="s">
        <v>551</v>
      </c>
      <c r="E11" s="68">
        <f>E12+E13+E14+E15+E16</f>
        <v>3964058.71</v>
      </c>
    </row>
    <row r="12" spans="2:5" ht="90.75" thickBot="1" x14ac:dyDescent="0.25">
      <c r="B12" s="65" t="s">
        <v>556</v>
      </c>
      <c r="C12" s="66" t="s">
        <v>557</v>
      </c>
      <c r="D12" s="68">
        <v>912000</v>
      </c>
      <c r="E12" s="68">
        <v>1313723.8</v>
      </c>
    </row>
    <row r="13" spans="2:5" ht="60.75" thickBot="1" x14ac:dyDescent="0.25">
      <c r="B13" s="65" t="s">
        <v>558</v>
      </c>
      <c r="C13" s="70" t="s">
        <v>559</v>
      </c>
      <c r="D13" s="68"/>
      <c r="E13" s="68"/>
    </row>
    <row r="14" spans="2:5" ht="75.75" thickBot="1" x14ac:dyDescent="0.25">
      <c r="B14" s="65" t="s">
        <v>560</v>
      </c>
      <c r="C14" s="66" t="s">
        <v>561</v>
      </c>
      <c r="D14" s="68"/>
      <c r="E14" s="68">
        <v>2650334.91</v>
      </c>
    </row>
    <row r="15" spans="2:5" ht="90.75" thickBot="1" x14ac:dyDescent="0.25">
      <c r="B15" s="65" t="s">
        <v>562</v>
      </c>
      <c r="C15" s="66" t="s">
        <v>563</v>
      </c>
      <c r="D15" s="68"/>
      <c r="E15" s="68"/>
    </row>
    <row r="16" spans="2:5" ht="90.75" thickBot="1" x14ac:dyDescent="0.25">
      <c r="B16" s="65" t="s">
        <v>564</v>
      </c>
      <c r="C16" s="66" t="s">
        <v>563</v>
      </c>
      <c r="D16" s="68"/>
      <c r="E16" s="68"/>
    </row>
    <row r="17" spans="2:5" ht="75.75" thickBot="1" x14ac:dyDescent="0.25">
      <c r="B17" s="65">
        <v>3</v>
      </c>
      <c r="C17" s="66" t="s">
        <v>565</v>
      </c>
      <c r="D17" s="68"/>
      <c r="E17" s="68"/>
    </row>
    <row r="18" spans="2:5" ht="15.75" thickBot="1" x14ac:dyDescent="0.25">
      <c r="B18" s="71"/>
      <c r="C18" s="70" t="s">
        <v>566</v>
      </c>
      <c r="D18" s="67" t="s">
        <v>551</v>
      </c>
      <c r="E18" s="68">
        <f>E17+E11+E7</f>
        <v>14476363</v>
      </c>
    </row>
    <row r="19" spans="2:5" ht="15" x14ac:dyDescent="0.25">
      <c r="B19" s="62"/>
    </row>
  </sheetData>
  <mergeCells count="3">
    <mergeCell ref="B2:E2"/>
    <mergeCell ref="B3:E3"/>
    <mergeCell ref="B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23" sqref="E23"/>
    </sheetView>
  </sheetViews>
  <sheetFormatPr defaultRowHeight="12.75" x14ac:dyDescent="0.2"/>
  <cols>
    <col min="1" max="1" width="31" customWidth="1"/>
    <col min="2" max="2" width="15.85546875" customWidth="1"/>
    <col min="3" max="3" width="10.28515625" customWidth="1"/>
    <col min="4" max="4" width="12" customWidth="1"/>
    <col min="6" max="6" width="12.28515625" customWidth="1"/>
    <col min="7" max="7" width="20.5703125" customWidth="1"/>
  </cols>
  <sheetData>
    <row r="1" spans="1:7" ht="14.25" x14ac:dyDescent="0.2">
      <c r="A1" s="461" t="s">
        <v>567</v>
      </c>
      <c r="B1" s="461"/>
      <c r="C1" s="461"/>
      <c r="D1" s="461"/>
      <c r="E1" s="461"/>
      <c r="F1" s="461"/>
      <c r="G1" s="461"/>
    </row>
    <row r="3" spans="1:7" ht="63.75" x14ac:dyDescent="0.2">
      <c r="A3" s="72"/>
      <c r="B3" s="73" t="s">
        <v>568</v>
      </c>
      <c r="C3" s="74" t="s">
        <v>569</v>
      </c>
      <c r="D3" s="73" t="s">
        <v>570</v>
      </c>
      <c r="E3" s="73" t="s">
        <v>571</v>
      </c>
      <c r="F3" s="73" t="s">
        <v>572</v>
      </c>
      <c r="G3" s="73" t="s">
        <v>573</v>
      </c>
    </row>
    <row r="4" spans="1:7" x14ac:dyDescent="0.2">
      <c r="A4" s="72">
        <v>1</v>
      </c>
      <c r="B4" s="73">
        <v>2</v>
      </c>
      <c r="C4" s="74">
        <v>3</v>
      </c>
      <c r="D4" s="73">
        <v>4</v>
      </c>
      <c r="E4" s="73">
        <v>5</v>
      </c>
      <c r="F4" s="73">
        <v>6</v>
      </c>
      <c r="G4" s="73">
        <v>7</v>
      </c>
    </row>
    <row r="5" spans="1:7" ht="15.75" x14ac:dyDescent="0.2">
      <c r="A5" s="72"/>
      <c r="B5" s="75">
        <v>230</v>
      </c>
      <c r="C5" s="76">
        <v>238</v>
      </c>
      <c r="D5" s="75">
        <v>160</v>
      </c>
      <c r="E5" s="75">
        <v>0.7</v>
      </c>
      <c r="F5" s="75">
        <f>C5*D5*E5</f>
        <v>26656</v>
      </c>
      <c r="G5" s="75">
        <v>5073190.66</v>
      </c>
    </row>
    <row r="6" spans="1:7" x14ac:dyDescent="0.2">
      <c r="A6" s="77"/>
      <c r="B6" s="78"/>
      <c r="C6" s="79"/>
      <c r="D6" s="78"/>
      <c r="E6" s="78"/>
      <c r="F6" s="78"/>
      <c r="G6" s="78"/>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C24" sqref="C24"/>
    </sheetView>
  </sheetViews>
  <sheetFormatPr defaultRowHeight="12.75" x14ac:dyDescent="0.2"/>
  <cols>
    <col min="1" max="1" width="30.42578125" customWidth="1"/>
    <col min="2" max="2" width="13.42578125" customWidth="1"/>
    <col min="3" max="3" width="10.5703125" bestFit="1" customWidth="1"/>
    <col min="4" max="4" width="13.5703125" customWidth="1"/>
    <col min="5" max="5" width="15.140625" customWidth="1"/>
  </cols>
  <sheetData>
    <row r="1" spans="1:12" ht="15" x14ac:dyDescent="0.2">
      <c r="A1" s="462" t="s">
        <v>574</v>
      </c>
      <c r="B1" s="462"/>
      <c r="C1" s="462"/>
      <c r="D1" s="462"/>
      <c r="E1" s="462"/>
      <c r="F1" s="462"/>
      <c r="G1" s="462"/>
      <c r="H1" s="462"/>
    </row>
    <row r="2" spans="1:12" ht="15" x14ac:dyDescent="0.25">
      <c r="A2" s="80"/>
      <c r="B2" s="81">
        <v>2021</v>
      </c>
      <c r="C2" s="81">
        <v>2022</v>
      </c>
      <c r="D2" s="81">
        <v>2023</v>
      </c>
      <c r="E2" s="82"/>
      <c r="F2" s="82"/>
      <c r="G2" s="82"/>
    </row>
    <row r="3" spans="1:12" ht="15" x14ac:dyDescent="0.25">
      <c r="A3" s="83" t="s">
        <v>575</v>
      </c>
      <c r="B3" s="84">
        <f>'[1]канц.товары 2'!E23</f>
        <v>11010</v>
      </c>
      <c r="C3" s="84">
        <v>79000</v>
      </c>
      <c r="D3" s="84">
        <v>79000</v>
      </c>
      <c r="E3" s="82"/>
      <c r="F3" s="82"/>
      <c r="G3" s="82"/>
    </row>
    <row r="4" spans="1:12" ht="45" x14ac:dyDescent="0.25">
      <c r="A4" s="83" t="s">
        <v>576</v>
      </c>
      <c r="B4" s="84">
        <v>1649</v>
      </c>
      <c r="C4" s="84">
        <v>481000</v>
      </c>
      <c r="D4" s="84">
        <v>481000</v>
      </c>
      <c r="E4" s="82"/>
      <c r="F4" s="82"/>
      <c r="G4" s="82"/>
    </row>
    <row r="5" spans="1:12" ht="15" x14ac:dyDescent="0.25">
      <c r="A5" s="83" t="s">
        <v>577</v>
      </c>
      <c r="B5" s="84">
        <f>[1]картридж!N9</f>
        <v>0</v>
      </c>
      <c r="C5" s="84">
        <v>123000</v>
      </c>
      <c r="D5" s="84">
        <v>123000</v>
      </c>
      <c r="E5" s="82"/>
      <c r="F5" s="82"/>
      <c r="G5" s="82"/>
    </row>
    <row r="6" spans="1:12" ht="15" x14ac:dyDescent="0.25">
      <c r="A6" s="83" t="s">
        <v>578</v>
      </c>
      <c r="B6" s="84">
        <f>[1]игрушки!E32</f>
        <v>0</v>
      </c>
      <c r="C6" s="84">
        <v>485000</v>
      </c>
      <c r="D6" s="84">
        <v>485000</v>
      </c>
      <c r="E6" s="82"/>
      <c r="F6" s="82"/>
      <c r="G6" s="82"/>
    </row>
    <row r="7" spans="1:12" ht="15" x14ac:dyDescent="0.25">
      <c r="A7" s="83" t="s">
        <v>579</v>
      </c>
      <c r="B7" s="84">
        <v>0</v>
      </c>
      <c r="C7" s="84">
        <f t="shared" ref="C7:D7" si="0">B7*1.04</f>
        <v>0</v>
      </c>
      <c r="D7" s="84">
        <f t="shared" si="0"/>
        <v>0</v>
      </c>
      <c r="E7" s="82"/>
      <c r="F7" s="82"/>
      <c r="G7" s="82"/>
    </row>
    <row r="8" spans="1:12" ht="15" x14ac:dyDescent="0.25">
      <c r="A8" s="83" t="s">
        <v>580</v>
      </c>
      <c r="B8" s="84">
        <v>68904.2</v>
      </c>
      <c r="C8" s="84">
        <v>200000</v>
      </c>
      <c r="D8" s="84">
        <v>200000</v>
      </c>
      <c r="E8" s="82"/>
      <c r="F8" s="82"/>
      <c r="G8" s="82"/>
    </row>
    <row r="9" spans="1:12" ht="15" x14ac:dyDescent="0.25">
      <c r="A9" s="83" t="s">
        <v>581</v>
      </c>
      <c r="B9" s="85">
        <f>'[1]горюче-смазочные материалы'!P12</f>
        <v>124926.07</v>
      </c>
      <c r="C9" s="85">
        <v>120000</v>
      </c>
      <c r="D9" s="85">
        <v>120000</v>
      </c>
      <c r="E9" s="86"/>
      <c r="F9" s="86"/>
      <c r="G9" s="86"/>
      <c r="H9" s="463"/>
      <c r="I9" s="463"/>
      <c r="J9" s="463"/>
      <c r="K9" s="463"/>
      <c r="L9" s="463"/>
    </row>
    <row r="10" spans="1:12" ht="15" x14ac:dyDescent="0.25">
      <c r="A10" s="87" t="s">
        <v>582</v>
      </c>
      <c r="B10" s="84">
        <v>0</v>
      </c>
      <c r="C10" s="84">
        <f>B10*1.04</f>
        <v>0</v>
      </c>
      <c r="D10" s="84">
        <v>73840</v>
      </c>
      <c r="E10" s="82"/>
      <c r="F10" s="82"/>
      <c r="G10" s="82"/>
    </row>
    <row r="11" spans="1:12" ht="15" x14ac:dyDescent="0.25">
      <c r="A11" s="87"/>
      <c r="B11" s="88">
        <f>SUM(B3:B10)</f>
        <v>206489.27000000002</v>
      </c>
      <c r="C11" s="88">
        <f>SUM(C3:C10)</f>
        <v>1488000</v>
      </c>
      <c r="D11" s="88">
        <f>C11*1.04</f>
        <v>1547520</v>
      </c>
      <c r="E11" s="87"/>
      <c r="F11" s="87"/>
      <c r="G11" s="87"/>
    </row>
    <row r="12" spans="1:12" x14ac:dyDescent="0.2">
      <c r="A12" s="89"/>
      <c r="B12" s="89"/>
      <c r="C12" s="89"/>
      <c r="D12" s="89"/>
      <c r="E12" s="89"/>
      <c r="F12" s="89"/>
      <c r="G12" s="89"/>
    </row>
  </sheetData>
  <mergeCells count="2">
    <mergeCell ref="A1:H1"/>
    <mergeCell ref="H9:L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sqref="A1:N9"/>
    </sheetView>
  </sheetViews>
  <sheetFormatPr defaultRowHeight="12.75" x14ac:dyDescent="0.2"/>
  <cols>
    <col min="1" max="1" width="7.140625" customWidth="1"/>
    <col min="2" max="2" width="18.85546875" customWidth="1"/>
    <col min="3" max="3" width="29.140625" customWidth="1"/>
    <col min="5" max="5" width="11.85546875" customWidth="1"/>
    <col min="12" max="12" width="14" customWidth="1"/>
    <col min="13" max="13" width="14.28515625" customWidth="1"/>
    <col min="14" max="14" width="15.85546875" customWidth="1"/>
  </cols>
  <sheetData>
    <row r="1" spans="1:14" ht="15" x14ac:dyDescent="0.25">
      <c r="A1" s="464" t="s">
        <v>583</v>
      </c>
      <c r="B1" s="464"/>
      <c r="C1" s="464"/>
      <c r="D1" s="464"/>
      <c r="E1" s="464"/>
      <c r="F1" s="464"/>
      <c r="G1" s="464"/>
      <c r="H1" s="464"/>
      <c r="I1" s="464"/>
      <c r="J1" s="464"/>
      <c r="K1" s="464"/>
      <c r="L1" s="464"/>
      <c r="M1" s="464"/>
      <c r="N1" s="464"/>
    </row>
    <row r="2" spans="1:14" ht="15" customHeight="1" x14ac:dyDescent="0.2">
      <c r="A2" s="465" t="s">
        <v>546</v>
      </c>
      <c r="B2" s="465" t="s">
        <v>584</v>
      </c>
      <c r="C2" s="468" t="s">
        <v>585</v>
      </c>
      <c r="D2" s="465" t="s">
        <v>586</v>
      </c>
      <c r="E2" s="468" t="s">
        <v>587</v>
      </c>
      <c r="F2" s="468" t="s">
        <v>588</v>
      </c>
      <c r="G2" s="471" t="s">
        <v>589</v>
      </c>
      <c r="H2" s="472"/>
      <c r="I2" s="472"/>
      <c r="J2" s="472"/>
      <c r="K2" s="473"/>
      <c r="L2" s="468" t="s">
        <v>590</v>
      </c>
      <c r="M2" s="468" t="s">
        <v>591</v>
      </c>
      <c r="N2" s="468" t="s">
        <v>592</v>
      </c>
    </row>
    <row r="3" spans="1:14" ht="12.75" customHeight="1" x14ac:dyDescent="0.2">
      <c r="A3" s="466"/>
      <c r="B3" s="466"/>
      <c r="C3" s="469"/>
      <c r="D3" s="466"/>
      <c r="E3" s="469"/>
      <c r="F3" s="469"/>
      <c r="G3" s="468" t="s">
        <v>593</v>
      </c>
      <c r="H3" s="468" t="s">
        <v>594</v>
      </c>
      <c r="I3" s="468" t="s">
        <v>595</v>
      </c>
      <c r="J3" s="468" t="s">
        <v>596</v>
      </c>
      <c r="K3" s="468" t="s">
        <v>597</v>
      </c>
      <c r="L3" s="469"/>
      <c r="M3" s="469"/>
      <c r="N3" s="469"/>
    </row>
    <row r="4" spans="1:14" ht="33.75" customHeight="1" x14ac:dyDescent="0.2">
      <c r="A4" s="467"/>
      <c r="B4" s="467"/>
      <c r="C4" s="470"/>
      <c r="D4" s="467"/>
      <c r="E4" s="470"/>
      <c r="F4" s="470"/>
      <c r="G4" s="470"/>
      <c r="H4" s="470"/>
      <c r="I4" s="470"/>
      <c r="J4" s="470"/>
      <c r="K4" s="470"/>
      <c r="L4" s="470"/>
      <c r="M4" s="470"/>
      <c r="N4" s="470"/>
    </row>
    <row r="5" spans="1:14" ht="90" x14ac:dyDescent="0.2">
      <c r="A5" s="90">
        <v>1</v>
      </c>
      <c r="B5" s="91" t="s">
        <v>598</v>
      </c>
      <c r="C5" s="91" t="s">
        <v>599</v>
      </c>
      <c r="D5" s="92" t="s">
        <v>600</v>
      </c>
      <c r="E5" s="92"/>
      <c r="F5" s="92"/>
      <c r="G5" s="92"/>
      <c r="H5" s="92"/>
      <c r="I5" s="92"/>
      <c r="J5" s="92"/>
      <c r="K5" s="92"/>
      <c r="L5" s="93"/>
      <c r="M5" s="92"/>
      <c r="N5" s="92">
        <f>L5*M5</f>
        <v>0</v>
      </c>
    </row>
    <row r="6" spans="1:14" ht="90" x14ac:dyDescent="0.2">
      <c r="A6" s="90">
        <v>2</v>
      </c>
      <c r="B6" s="91" t="s">
        <v>598</v>
      </c>
      <c r="C6" s="94" t="s">
        <v>599</v>
      </c>
      <c r="D6" s="92" t="s">
        <v>600</v>
      </c>
      <c r="E6" s="92"/>
      <c r="F6" s="92"/>
      <c r="G6" s="92"/>
      <c r="H6" s="92"/>
      <c r="I6" s="92"/>
      <c r="J6" s="92"/>
      <c r="K6" s="92"/>
      <c r="L6" s="92"/>
      <c r="M6" s="92"/>
      <c r="N6" s="92">
        <f>L6*M6</f>
        <v>0</v>
      </c>
    </row>
    <row r="7" spans="1:14" ht="90" x14ac:dyDescent="0.2">
      <c r="A7" s="95">
        <v>3</v>
      </c>
      <c r="B7" s="91" t="s">
        <v>598</v>
      </c>
      <c r="C7" s="96" t="s">
        <v>599</v>
      </c>
      <c r="D7" s="92" t="s">
        <v>600</v>
      </c>
      <c r="E7" s="92"/>
      <c r="F7" s="92"/>
      <c r="G7" s="92"/>
      <c r="H7" s="92"/>
      <c r="I7" s="92"/>
      <c r="J7" s="92"/>
      <c r="K7" s="92"/>
      <c r="L7" s="92"/>
      <c r="M7" s="92"/>
      <c r="N7" s="92">
        <f>L7*M7</f>
        <v>0</v>
      </c>
    </row>
    <row r="8" spans="1:14" ht="90" x14ac:dyDescent="0.2">
      <c r="A8" s="95">
        <v>4</v>
      </c>
      <c r="B8" s="91" t="s">
        <v>598</v>
      </c>
      <c r="C8" s="96" t="s">
        <v>599</v>
      </c>
      <c r="D8" s="92" t="s">
        <v>600</v>
      </c>
      <c r="E8" s="92"/>
      <c r="F8" s="92"/>
      <c r="G8" s="92"/>
      <c r="H8" s="92"/>
      <c r="I8" s="92"/>
      <c r="J8" s="92"/>
      <c r="K8" s="92"/>
      <c r="L8" s="92"/>
      <c r="M8" s="92"/>
      <c r="N8" s="92">
        <f>L8*M8</f>
        <v>0</v>
      </c>
    </row>
    <row r="9" spans="1:14" ht="26.25" customHeight="1" x14ac:dyDescent="0.2">
      <c r="A9" s="95"/>
      <c r="B9" s="96"/>
      <c r="C9" s="96"/>
      <c r="D9" s="96"/>
      <c r="E9" s="96"/>
      <c r="F9" s="96"/>
      <c r="G9" s="96"/>
      <c r="H9" s="96"/>
      <c r="I9" s="96"/>
      <c r="J9" s="96"/>
      <c r="K9" s="96"/>
      <c r="L9" s="96"/>
      <c r="M9" s="96"/>
      <c r="N9" s="96">
        <f>SUM(N5:N8)</f>
        <v>0</v>
      </c>
    </row>
  </sheetData>
  <mergeCells count="16">
    <mergeCell ref="A1:N1"/>
    <mergeCell ref="A2:A4"/>
    <mergeCell ref="B2:B4"/>
    <mergeCell ref="C2:C4"/>
    <mergeCell ref="D2:D4"/>
    <mergeCell ref="E2:E4"/>
    <mergeCell ref="F2:F4"/>
    <mergeCell ref="G2:K2"/>
    <mergeCell ref="L2:L4"/>
    <mergeCell ref="M2:M4"/>
    <mergeCell ref="N2:N4"/>
    <mergeCell ref="G3:G4"/>
    <mergeCell ref="H3:H4"/>
    <mergeCell ref="I3:I4"/>
    <mergeCell ref="J3:J4"/>
    <mergeCell ref="K3: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R26" sqref="R26"/>
    </sheetView>
  </sheetViews>
  <sheetFormatPr defaultRowHeight="12.75" x14ac:dyDescent="0.2"/>
  <cols>
    <col min="1" max="1" width="7.140625" customWidth="1"/>
    <col min="2" max="2" width="29.140625" customWidth="1"/>
    <col min="4" max="4" width="10.28515625" customWidth="1"/>
    <col min="16" max="16" width="9.5703125" bestFit="1" customWidth="1"/>
    <col min="18" max="18" width="13.5703125" customWidth="1"/>
  </cols>
  <sheetData>
    <row r="1" spans="1:18" ht="15" x14ac:dyDescent="0.25">
      <c r="A1" s="464" t="s">
        <v>601</v>
      </c>
      <c r="B1" s="464"/>
      <c r="C1" s="464"/>
      <c r="D1" s="464"/>
      <c r="E1" s="464"/>
      <c r="F1" s="464"/>
      <c r="G1" s="464"/>
      <c r="H1" s="464"/>
      <c r="I1" s="464"/>
      <c r="J1" s="464"/>
      <c r="K1" s="464"/>
      <c r="L1" s="464"/>
      <c r="M1" s="464"/>
      <c r="N1" s="464"/>
      <c r="O1" s="464"/>
      <c r="P1" s="464"/>
      <c r="Q1" s="464"/>
      <c r="R1" s="464"/>
    </row>
    <row r="2" spans="1:18" ht="15" x14ac:dyDescent="0.2">
      <c r="A2" s="465" t="s">
        <v>546</v>
      </c>
      <c r="B2" s="468" t="s">
        <v>602</v>
      </c>
      <c r="C2" s="465" t="s">
        <v>586</v>
      </c>
      <c r="D2" s="468" t="s">
        <v>603</v>
      </c>
      <c r="E2" s="468" t="s">
        <v>604</v>
      </c>
      <c r="F2" s="471" t="s">
        <v>605</v>
      </c>
      <c r="G2" s="472"/>
      <c r="H2" s="472"/>
      <c r="I2" s="472"/>
      <c r="J2" s="473"/>
      <c r="K2" s="468" t="s">
        <v>606</v>
      </c>
      <c r="L2" s="474" t="s">
        <v>607</v>
      </c>
      <c r="M2" s="476"/>
      <c r="N2" s="475"/>
      <c r="O2" s="468" t="s">
        <v>608</v>
      </c>
      <c r="P2" s="471" t="s">
        <v>609</v>
      </c>
      <c r="Q2" s="472"/>
      <c r="R2" s="473"/>
    </row>
    <row r="3" spans="1:18" ht="15" x14ac:dyDescent="0.2">
      <c r="A3" s="466"/>
      <c r="B3" s="469"/>
      <c r="C3" s="466"/>
      <c r="D3" s="469"/>
      <c r="E3" s="469"/>
      <c r="F3" s="468" t="s">
        <v>593</v>
      </c>
      <c r="G3" s="468" t="s">
        <v>594</v>
      </c>
      <c r="H3" s="468" t="s">
        <v>595</v>
      </c>
      <c r="I3" s="468" t="s">
        <v>596</v>
      </c>
      <c r="J3" s="468" t="s">
        <v>610</v>
      </c>
      <c r="K3" s="469"/>
      <c r="L3" s="468" t="s">
        <v>611</v>
      </c>
      <c r="M3" s="468" t="s">
        <v>612</v>
      </c>
      <c r="N3" s="468" t="s">
        <v>613</v>
      </c>
      <c r="O3" s="469"/>
      <c r="P3" s="477" t="s">
        <v>614</v>
      </c>
      <c r="Q3" s="471" t="s">
        <v>615</v>
      </c>
      <c r="R3" s="473"/>
    </row>
    <row r="4" spans="1:18" ht="45" x14ac:dyDescent="0.25">
      <c r="A4" s="467"/>
      <c r="B4" s="470"/>
      <c r="C4" s="467"/>
      <c r="D4" s="470"/>
      <c r="E4" s="470"/>
      <c r="F4" s="470"/>
      <c r="G4" s="470"/>
      <c r="H4" s="470"/>
      <c r="I4" s="470"/>
      <c r="J4" s="470"/>
      <c r="K4" s="470"/>
      <c r="L4" s="470"/>
      <c r="M4" s="470"/>
      <c r="N4" s="470"/>
      <c r="O4" s="470"/>
      <c r="P4" s="478"/>
      <c r="Q4" s="48" t="s">
        <v>612</v>
      </c>
      <c r="R4" s="48" t="s">
        <v>613</v>
      </c>
    </row>
    <row r="5" spans="1:18" ht="45" x14ac:dyDescent="0.2">
      <c r="A5" s="92">
        <v>1</v>
      </c>
      <c r="B5" s="91" t="s">
        <v>616</v>
      </c>
      <c r="C5" s="92" t="s">
        <v>617</v>
      </c>
      <c r="D5" s="92" t="s">
        <v>618</v>
      </c>
      <c r="E5" s="92"/>
      <c r="F5" s="92"/>
      <c r="G5" s="92"/>
      <c r="H5" s="92"/>
      <c r="I5" s="92"/>
      <c r="J5" s="92"/>
      <c r="K5" s="93" t="s">
        <v>619</v>
      </c>
      <c r="L5" s="92">
        <v>1979</v>
      </c>
      <c r="M5" s="92">
        <v>1279</v>
      </c>
      <c r="N5" s="92">
        <v>700</v>
      </c>
      <c r="O5" s="92">
        <v>70</v>
      </c>
      <c r="P5" s="92">
        <f>Q5+R5</f>
        <v>10000</v>
      </c>
      <c r="Q5" s="92">
        <v>6000</v>
      </c>
      <c r="R5" s="92">
        <v>4000</v>
      </c>
    </row>
    <row r="6" spans="1:18" ht="15" x14ac:dyDescent="0.2">
      <c r="A6" s="92">
        <v>2</v>
      </c>
      <c r="B6" s="92"/>
      <c r="C6" s="92"/>
      <c r="D6" s="92"/>
      <c r="E6" s="92"/>
      <c r="F6" s="92"/>
      <c r="G6" s="92"/>
      <c r="H6" s="92"/>
      <c r="I6" s="92"/>
      <c r="J6" s="92"/>
      <c r="K6" s="92"/>
      <c r="L6" s="92"/>
      <c r="M6" s="92"/>
      <c r="N6" s="92"/>
      <c r="O6" s="92"/>
      <c r="P6" s="92"/>
      <c r="Q6" s="92"/>
      <c r="R6" s="92"/>
    </row>
    <row r="7" spans="1:18" ht="36" customHeight="1" x14ac:dyDescent="0.2">
      <c r="A7" s="474" t="s">
        <v>620</v>
      </c>
      <c r="B7" s="475"/>
      <c r="C7" s="92" t="s">
        <v>54</v>
      </c>
      <c r="D7" s="92" t="s">
        <v>54</v>
      </c>
      <c r="E7" s="92" t="s">
        <v>54</v>
      </c>
      <c r="F7" s="92" t="s">
        <v>54</v>
      </c>
      <c r="G7" s="92" t="s">
        <v>54</v>
      </c>
      <c r="H7" s="92" t="s">
        <v>54</v>
      </c>
      <c r="I7" s="92" t="s">
        <v>54</v>
      </c>
      <c r="J7" s="92" t="s">
        <v>54</v>
      </c>
      <c r="K7" s="92" t="s">
        <v>54</v>
      </c>
      <c r="L7" s="92">
        <v>1979</v>
      </c>
      <c r="M7" s="92">
        <v>1279</v>
      </c>
      <c r="N7" s="92">
        <v>700</v>
      </c>
      <c r="O7" s="92" t="s">
        <v>54</v>
      </c>
      <c r="P7" s="92">
        <f>Q7+R7</f>
        <v>10000</v>
      </c>
      <c r="Q7" s="92">
        <v>6000</v>
      </c>
      <c r="R7" s="92">
        <v>4000</v>
      </c>
    </row>
    <row r="8" spans="1:18" ht="27.75" customHeight="1" x14ac:dyDescent="0.2">
      <c r="A8" s="474" t="s">
        <v>621</v>
      </c>
      <c r="B8" s="475"/>
      <c r="C8" s="92" t="s">
        <v>54</v>
      </c>
      <c r="D8" s="92" t="s">
        <v>54</v>
      </c>
      <c r="E8" s="92" t="s">
        <v>54</v>
      </c>
      <c r="F8" s="92" t="s">
        <v>622</v>
      </c>
      <c r="G8" s="92" t="s">
        <v>54</v>
      </c>
      <c r="H8" s="92" t="s">
        <v>54</v>
      </c>
      <c r="I8" s="92" t="s">
        <v>54</v>
      </c>
      <c r="J8" s="92" t="s">
        <v>54</v>
      </c>
      <c r="K8" s="92" t="s">
        <v>54</v>
      </c>
      <c r="L8" s="92" t="s">
        <v>54</v>
      </c>
      <c r="M8" s="92" t="s">
        <v>54</v>
      </c>
      <c r="N8" s="92" t="s">
        <v>54</v>
      </c>
      <c r="O8" s="92" t="s">
        <v>54</v>
      </c>
      <c r="P8" s="92" t="s">
        <v>54</v>
      </c>
      <c r="Q8" s="92">
        <v>23.8</v>
      </c>
      <c r="R8" s="92">
        <v>17.850000000000001</v>
      </c>
    </row>
    <row r="9" spans="1:18" ht="28.5" customHeight="1" x14ac:dyDescent="0.2">
      <c r="A9" s="474" t="s">
        <v>623</v>
      </c>
      <c r="B9" s="475"/>
      <c r="C9" s="92" t="s">
        <v>54</v>
      </c>
      <c r="D9" s="92" t="s">
        <v>54</v>
      </c>
      <c r="E9" s="92" t="s">
        <v>54</v>
      </c>
      <c r="F9" s="92" t="s">
        <v>54</v>
      </c>
      <c r="G9" s="92" t="s">
        <v>54</v>
      </c>
      <c r="H9" s="92" t="s">
        <v>54</v>
      </c>
      <c r="I9" s="92" t="s">
        <v>54</v>
      </c>
      <c r="J9" s="92" t="s">
        <v>54</v>
      </c>
      <c r="K9" s="92" t="s">
        <v>54</v>
      </c>
      <c r="L9" s="92" t="s">
        <v>54</v>
      </c>
      <c r="M9" s="92" t="s">
        <v>54</v>
      </c>
      <c r="N9" s="92" t="s">
        <v>54</v>
      </c>
      <c r="O9" s="92" t="s">
        <v>54</v>
      </c>
      <c r="P9" s="92">
        <f>Q9+R9</f>
        <v>2142</v>
      </c>
      <c r="Q9" s="92">
        <f>0.01*Q8*Q7</f>
        <v>1428</v>
      </c>
      <c r="R9" s="92">
        <f>0.01*R8*R7</f>
        <v>714.00000000000011</v>
      </c>
    </row>
    <row r="10" spans="1:18" ht="21.75" customHeight="1" x14ac:dyDescent="0.2">
      <c r="A10" s="474" t="s">
        <v>624</v>
      </c>
      <c r="B10" s="475"/>
      <c r="C10" s="92"/>
      <c r="D10" s="92"/>
      <c r="E10" s="92"/>
      <c r="F10" s="92"/>
      <c r="G10" s="92"/>
      <c r="H10" s="92"/>
      <c r="I10" s="92"/>
      <c r="J10" s="92"/>
      <c r="K10" s="92"/>
      <c r="L10" s="92"/>
      <c r="M10" s="92"/>
      <c r="N10" s="92"/>
      <c r="O10" s="92"/>
      <c r="P10" s="92">
        <v>58.8</v>
      </c>
      <c r="Q10" s="92"/>
      <c r="R10" s="92"/>
    </row>
    <row r="11" spans="1:18" ht="40.5" customHeight="1" x14ac:dyDescent="0.2">
      <c r="A11" s="474" t="s">
        <v>625</v>
      </c>
      <c r="B11" s="475"/>
      <c r="C11" s="92"/>
      <c r="D11" s="92"/>
      <c r="E11" s="92"/>
      <c r="F11" s="92"/>
      <c r="G11" s="92"/>
      <c r="H11" s="92"/>
      <c r="I11" s="92"/>
      <c r="J11" s="92"/>
      <c r="K11" s="92"/>
      <c r="L11" s="92"/>
      <c r="M11" s="92"/>
      <c r="N11" s="92"/>
      <c r="O11" s="92"/>
      <c r="P11" s="97">
        <v>124926.07</v>
      </c>
      <c r="Q11" s="92"/>
      <c r="R11" s="92"/>
    </row>
    <row r="12" spans="1:18" ht="15" x14ac:dyDescent="0.2">
      <c r="A12" s="471"/>
      <c r="B12" s="473"/>
      <c r="C12" s="92"/>
      <c r="D12" s="92"/>
      <c r="E12" s="92"/>
      <c r="F12" s="92"/>
      <c r="G12" s="92"/>
      <c r="H12" s="92"/>
      <c r="I12" s="92"/>
      <c r="J12" s="92"/>
      <c r="K12" s="92"/>
      <c r="L12" s="92"/>
      <c r="M12" s="92"/>
      <c r="N12" s="92"/>
      <c r="O12" s="92"/>
      <c r="P12" s="97">
        <f>P11</f>
        <v>124926.07</v>
      </c>
      <c r="Q12" s="92"/>
      <c r="R12" s="92"/>
    </row>
  </sheetData>
  <mergeCells count="27">
    <mergeCell ref="Q3:R3"/>
    <mergeCell ref="A7:B7"/>
    <mergeCell ref="A8:B8"/>
    <mergeCell ref="A9:B9"/>
    <mergeCell ref="A10:B10"/>
    <mergeCell ref="L3:L4"/>
    <mergeCell ref="M3:M4"/>
    <mergeCell ref="N3:N4"/>
    <mergeCell ref="P3:P4"/>
    <mergeCell ref="I3:I4"/>
    <mergeCell ref="J3:J4"/>
    <mergeCell ref="A12:B12"/>
    <mergeCell ref="A11:B11"/>
    <mergeCell ref="A1:R1"/>
    <mergeCell ref="A2:A4"/>
    <mergeCell ref="B2:B4"/>
    <mergeCell ref="C2:C4"/>
    <mergeCell ref="D2:D4"/>
    <mergeCell ref="E2:E4"/>
    <mergeCell ref="F2:J2"/>
    <mergeCell ref="K2:K4"/>
    <mergeCell ref="L2:N2"/>
    <mergeCell ref="O2:O4"/>
    <mergeCell ref="P2:R2"/>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vt:i4>
      </vt:variant>
    </vt:vector>
  </HeadingPairs>
  <TitlesOfParts>
    <vt:vector size="22" baseType="lpstr">
      <vt:lpstr>ПФХД</vt:lpstr>
      <vt:lpstr>Всего расходы на закупки</vt:lpstr>
      <vt:lpstr>Лист10</vt:lpstr>
      <vt:lpstr>фонд оплаты</vt:lpstr>
      <vt:lpstr>страховые взносы</vt:lpstr>
      <vt:lpstr>продукты</vt:lpstr>
      <vt:lpstr>мат.запасы</vt:lpstr>
      <vt:lpstr>потребность в матераилах</vt:lpstr>
      <vt:lpstr>горюче-смазочные</vt:lpstr>
      <vt:lpstr>услуги связи</vt:lpstr>
      <vt:lpstr>коммун.услуги</vt:lpstr>
      <vt:lpstr>трансп.услуги</vt:lpstr>
      <vt:lpstr>содержание имущества</vt:lpstr>
      <vt:lpstr>прочие работы, услуги</vt:lpstr>
      <vt:lpstr>безвозмездные перечисления</vt:lpstr>
      <vt:lpstr>соц.выплаты</vt:lpstr>
      <vt:lpstr>прочие расходы </vt:lpstr>
      <vt:lpstr>уплата налогов и прочих платеж.</vt:lpstr>
      <vt:lpstr>размещение на полигоне</vt:lpstr>
      <vt:lpstr>основные средства</vt:lpstr>
      <vt:lpstr>'Всего расходы на закупки'!Заголовки_для_печати</vt:lpstr>
      <vt:lpstr>ПФХД!Заголовки_для_печати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yulya yaroshenko</dc:creator>
  <cp:lastModifiedBy>ГлавБух</cp:lastModifiedBy>
  <cp:lastPrinted>2022-04-05T11:32:30Z</cp:lastPrinted>
  <dcterms:created xsi:type="dcterms:W3CDTF">2004-09-19T06:34:55Z</dcterms:created>
  <dcterms:modified xsi:type="dcterms:W3CDTF">2022-04-05T11:32:32Z</dcterms:modified>
</cp:coreProperties>
</file>